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-30" yWindow="375" windowWidth="25230" windowHeight="5400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calcPr calcId="162913"/>
</workbook>
</file>

<file path=xl/calcChain.xml><?xml version="1.0" encoding="utf-8"?>
<calcChain xmlns="http://schemas.openxmlformats.org/spreadsheetml/2006/main">
  <c r="C39" i="16" l="1"/>
  <c r="D39" i="16" l="1"/>
  <c r="N39" i="16" l="1"/>
  <c r="M39" i="16"/>
  <c r="L39" i="16"/>
  <c r="K39" i="16"/>
  <c r="J39" i="16"/>
  <c r="I39" i="16"/>
  <c r="H39" i="16"/>
  <c r="G39" i="16"/>
  <c r="F39" i="16"/>
  <c r="E39" i="16"/>
  <c r="M33" i="15" l="1"/>
  <c r="C33" i="15" l="1"/>
  <c r="AH31" i="13"/>
  <c r="AH30" i="13"/>
  <c r="AH29" i="13"/>
  <c r="AH28" i="13"/>
  <c r="AH26" i="13"/>
  <c r="AH25" i="13"/>
  <c r="AH23" i="13"/>
  <c r="AH22" i="13"/>
  <c r="AH20" i="13"/>
  <c r="AH19" i="13"/>
  <c r="AH17" i="13"/>
  <c r="AH16" i="13"/>
  <c r="AH14" i="13"/>
  <c r="AH11" i="13"/>
  <c r="AH10" i="13"/>
  <c r="AH8" i="13"/>
  <c r="AH7" i="13"/>
  <c r="AH6" i="13"/>
  <c r="AH5" i="13"/>
  <c r="N33" i="15"/>
  <c r="L33" i="15"/>
  <c r="K33" i="15"/>
  <c r="J33" i="15"/>
  <c r="I33" i="15"/>
  <c r="H33" i="15"/>
  <c r="G33" i="15"/>
  <c r="F33" i="15"/>
  <c r="E33" i="15"/>
  <c r="D33" i="15"/>
  <c r="AH13" i="13" l="1"/>
  <c r="AG13" i="14" l="1"/>
  <c r="Y33" i="14" l="1"/>
  <c r="Q33" i="14" l="1"/>
  <c r="J33" i="14" l="1"/>
  <c r="D33" i="14" l="1"/>
  <c r="W31" i="12" l="1"/>
  <c r="W30" i="12"/>
  <c r="W29" i="12"/>
  <c r="W28" i="12"/>
  <c r="W26" i="12"/>
  <c r="W25" i="12"/>
  <c r="W23" i="12"/>
  <c r="W22" i="12"/>
  <c r="W20" i="12"/>
  <c r="W19" i="12"/>
  <c r="W17" i="12"/>
  <c r="W16" i="12"/>
  <c r="W14" i="12"/>
  <c r="W13" i="12"/>
  <c r="W11" i="12"/>
  <c r="W10" i="12"/>
  <c r="W8" i="12"/>
  <c r="W7" i="12"/>
  <c r="W6" i="12"/>
  <c r="W5" i="12"/>
  <c r="AS33" i="14"/>
  <c r="AO33" i="14"/>
  <c r="AK33" i="14"/>
  <c r="AG33" i="14"/>
  <c r="AC33" i="14"/>
  <c r="U33" i="14"/>
  <c r="M33" i="14"/>
  <c r="G33" i="14"/>
  <c r="W22" i="13" l="1"/>
  <c r="E22" i="13"/>
  <c r="AG32" i="13"/>
  <c r="AD32" i="13"/>
  <c r="AA32" i="13"/>
  <c r="X32" i="13"/>
  <c r="U32" i="13"/>
  <c r="R32" i="13"/>
  <c r="O32" i="13"/>
  <c r="L32" i="13"/>
  <c r="I32" i="13"/>
  <c r="G32" i="13"/>
  <c r="E32" i="13"/>
  <c r="C32" i="13"/>
  <c r="O31" i="11"/>
  <c r="O30" i="11"/>
  <c r="O29" i="11"/>
  <c r="O28" i="11"/>
  <c r="O26" i="11"/>
  <c r="O25" i="11"/>
  <c r="O23" i="11"/>
  <c r="O22" i="11"/>
  <c r="O20" i="11"/>
  <c r="O19" i="11"/>
  <c r="O17" i="11"/>
  <c r="O16" i="11"/>
  <c r="O14" i="11"/>
  <c r="O11" i="11"/>
  <c r="O10" i="11"/>
  <c r="O8" i="11"/>
  <c r="O7" i="11"/>
  <c r="O6" i="11"/>
  <c r="O5" i="11"/>
  <c r="Q6" i="11"/>
  <c r="Q7" i="11"/>
  <c r="Q8" i="11"/>
  <c r="Q10" i="11"/>
  <c r="Q11" i="11"/>
  <c r="Q13" i="11"/>
  <c r="Q14" i="11"/>
  <c r="Q16" i="11"/>
  <c r="Q17" i="11"/>
  <c r="Q19" i="11"/>
  <c r="Q20" i="11"/>
  <c r="Q22" i="11"/>
  <c r="Q23" i="11"/>
  <c r="Q25" i="11"/>
  <c r="Q26" i="11"/>
  <c r="Q28" i="11"/>
  <c r="Q29" i="11"/>
  <c r="Q30" i="11"/>
  <c r="Q31" i="11"/>
  <c r="Q5" i="11"/>
  <c r="V32" i="12"/>
  <c r="T32" i="12"/>
  <c r="R32" i="12"/>
  <c r="P32" i="12"/>
  <c r="N32" i="12"/>
  <c r="L32" i="12"/>
  <c r="J32" i="12"/>
  <c r="H32" i="12"/>
  <c r="F32" i="12"/>
  <c r="E32" i="12"/>
  <c r="D32" i="12"/>
  <c r="C32" i="12"/>
  <c r="H32" i="11"/>
  <c r="D32" i="11"/>
  <c r="N32" i="11"/>
  <c r="M32" i="11"/>
  <c r="L32" i="11"/>
  <c r="K32" i="11"/>
  <c r="J32" i="11"/>
  <c r="I32" i="11"/>
  <c r="F32" i="11"/>
  <c r="G32" i="11"/>
  <c r="E32" i="11"/>
  <c r="C32" i="11"/>
  <c r="I32" i="10"/>
  <c r="G29" i="10"/>
  <c r="E14" i="10"/>
  <c r="D14" i="10"/>
  <c r="C14" i="10"/>
  <c r="C32" i="10"/>
  <c r="M32" i="10"/>
  <c r="L32" i="10"/>
  <c r="K32" i="10"/>
  <c r="J32" i="10"/>
  <c r="H32" i="10"/>
  <c r="G32" i="10"/>
  <c r="F32" i="10"/>
  <c r="E32" i="10"/>
  <c r="D32" i="10"/>
  <c r="N32" i="10"/>
  <c r="N14" i="9"/>
  <c r="N32" i="9"/>
  <c r="M32" i="9"/>
  <c r="L32" i="9"/>
  <c r="K32" i="9"/>
  <c r="J32" i="9"/>
  <c r="I32" i="9"/>
  <c r="H32" i="9"/>
  <c r="G32" i="9"/>
  <c r="F32" i="9"/>
  <c r="E32" i="9"/>
  <c r="D32" i="9"/>
  <c r="C32" i="9"/>
  <c r="N14" i="8"/>
  <c r="N17" i="8"/>
  <c r="L17" i="8"/>
  <c r="K17" i="8"/>
  <c r="J17" i="8"/>
  <c r="I17" i="8"/>
  <c r="H17" i="8"/>
  <c r="G17" i="8"/>
  <c r="F17" i="8"/>
  <c r="D17" i="8"/>
  <c r="C17" i="8"/>
  <c r="M17" i="8"/>
  <c r="G1048576" i="8"/>
  <c r="E6" i="8"/>
  <c r="E5" i="8"/>
  <c r="E17" i="8"/>
  <c r="M17" i="7"/>
  <c r="N17" i="7"/>
  <c r="L17" i="7"/>
  <c r="K17" i="7"/>
  <c r="J7" i="7"/>
  <c r="J6" i="7"/>
  <c r="J17" i="7"/>
  <c r="I6" i="7"/>
  <c r="I17" i="7"/>
  <c r="H17" i="7"/>
  <c r="G17" i="7"/>
  <c r="F17" i="7"/>
  <c r="E17" i="7"/>
  <c r="D17" i="7"/>
  <c r="C17" i="7"/>
  <c r="D15" i="6"/>
  <c r="E15" i="6"/>
  <c r="F15" i="6"/>
  <c r="G15" i="6"/>
  <c r="H15" i="6"/>
  <c r="I15" i="6"/>
  <c r="J15" i="6"/>
  <c r="K15" i="6"/>
  <c r="L15" i="6"/>
  <c r="M15" i="6"/>
  <c r="N15" i="6"/>
  <c r="C15" i="6"/>
  <c r="D14" i="5"/>
  <c r="E14" i="5"/>
  <c r="F14" i="5"/>
  <c r="G14" i="5"/>
  <c r="H14" i="5"/>
  <c r="I14" i="5"/>
  <c r="J14" i="5"/>
  <c r="K14" i="5"/>
  <c r="L14" i="5"/>
  <c r="M14" i="5"/>
  <c r="N14" i="5"/>
  <c r="C14" i="5"/>
</calcChain>
</file>

<file path=xl/comments1.xml><?xml version="1.0" encoding="utf-8"?>
<comments xmlns="http://schemas.openxmlformats.org/spreadsheetml/2006/main">
  <authors>
    <author>Пискарева Елена Викторовна</author>
  </authors>
  <commentList>
    <comment ref="AS32" authorId="0" shapeId="0">
      <text>
        <r>
          <rPr>
            <b/>
            <sz val="9"/>
            <color indexed="81"/>
            <rFont val="Tahoma"/>
            <family val="2"/>
            <charset val="204"/>
          </rPr>
          <t>Пискарева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с 1 декабря двухставка по МУПВ ВПЭС</t>
        </r>
      </text>
    </comment>
  </commentList>
</comments>
</file>

<file path=xl/sharedStrings.xml><?xml version="1.0" encoding="utf-8"?>
<sst xmlns="http://schemas.openxmlformats.org/spreadsheetml/2006/main" count="551" uniqueCount="48">
  <si>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</si>
  <si>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</si>
  <si>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</si>
  <si>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</si>
  <si>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</si>
  <si>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</si>
  <si>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</si>
  <si>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</si>
  <si>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</si>
  <si>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</si>
  <si>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</si>
  <si>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</si>
  <si>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</si>
  <si>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</si>
  <si>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</si>
  <si>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</si>
  <si>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</si>
  <si>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</si>
  <si>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</si>
  <si>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ВН1</t>
  </si>
  <si>
    <t>Прочие потребители, кВтч</t>
  </si>
  <si>
    <t>Информация о фактическом полезном отпуске электрической энергии (мощности) потребителям ООО "РУСЭНЕРГОСБЫТ" в границах Приморского Края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</si>
  <si>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Приморского Края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</si>
  <si>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Приморского Края в разрезе ТСО за 2015 год</t>
  </si>
  <si>
    <t>ОАО «Дальневосточная распределительная сетевая компания»</t>
  </si>
  <si>
    <t>МУПВ «Владивостокское предприятие электрических сетей»</t>
  </si>
  <si>
    <t>МУП «Уссурийск-Электросеть»</t>
  </si>
  <si>
    <t>Информация о фактическом полезном отпуске электрической энергии (мощности) потребителям ООО "РУСЭНЕРГОСБЫТ" в границах Приморского Края в разрезе ТСО за 2016 год</t>
  </si>
  <si>
    <t>Мощность СО, МВт</t>
  </si>
  <si>
    <t>СН-2</t>
  </si>
  <si>
    <t>Информация о фактическом полезном отпуске электрической энергии (мощности) потребителям ООО "РУСЭНЕРГОСБЫТ" в границах Приморского Края в разрезе ТСО за 2017 год</t>
  </si>
  <si>
    <t>АО "ОБОРОНЭНЕРГО"</t>
  </si>
  <si>
    <t>АО "Арсеньевэлектросервис"</t>
  </si>
  <si>
    <t>ООО "ГОРЭЛЕКТРОСЕТЬ"</t>
  </si>
  <si>
    <t>ООО "Коммунальные сети"</t>
  </si>
  <si>
    <t>ОАО "Хасанкоммунэнерго"</t>
  </si>
  <si>
    <t>Информация о фактическом полезном отпуске электрической энергии (мощности) потребителям ООО "РУСЭНЕРГОСБЫТ" в границах Приморского Края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</si>
  <si>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Приморского Края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</si>
  <si>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Приморского Края в разрезе ТСО за 2020 год</t>
  </si>
  <si>
    <t>Акционерное общество "Дальневосточная распределительная сетевая компания"</t>
  </si>
  <si>
    <t>Информация о фактическом полезном отпуске электрической энергии (мощности) потребителям ООО "РУСЭНЕРГОСБЫТ" в границах Приморского Края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</si>
  <si>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Приморского Края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</si>
  <si>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Приморского Края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</si>
  <si>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Приморского Края в разрезе ТСО за 2024 год</t>
  </si>
  <si>
    <t>АО "ДВ РСК"</t>
  </si>
  <si>
    <t xml:space="preserve">АО "ДРСК" </t>
  </si>
  <si>
    <t xml:space="preserve">ООО "ДЭСК" </t>
  </si>
  <si>
    <t xml:space="preserve">ОАО "РОССИЙСКИЕ ЖЕЛЕЗНЫЕ ДОРОГИ"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</si>
</sst>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-* #,##0_-;\-* #,##0_-;_-* &quot;-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0.00000"/>
    <numFmt numFmtId="168" formatCode="_-&quot;Ј&quot;* #,##0_-;\-&quot;Ј&quot;* #,##0_-;_-&quot;Ј&quot;* &quot;-&quot;_-;_-@_-"/>
    <numFmt numFmtId="169" formatCode="_-&quot;Ј&quot;* #,##0.00_-;\-&quot;Ј&quot;* #,##0.00_-;_-&quot;Ј&quot;* &quot;-&quot;??_-;_-@_-"/>
    <numFmt numFmtId="170" formatCode="&quot;$&quot;#,##0;[Red]&quot;$&quot;#,##0\-"/>
    <numFmt numFmtId="171" formatCode="_(* #,##0.00_);_(* \(#,##0.00\);_(* &quot;-&quot;??_);_(@_)"/>
    <numFmt numFmtId="172" formatCode="_-* #,##0.000000_р_._-;\-* #,##0.000000_р_._-;_-* &quot;-&quot;??_р_._-;_-@_-"/>
    <numFmt numFmtId="173" formatCode="_(&quot;$&quot;* #,##0.00_);_(&quot;$&quot;* \(#,##0.00\);_(&quot;$&quot;* &quot;-&quot;??_);_(@_)"/>
    <numFmt numFmtId="174" formatCode="_-* #,##0.00\ _р_._-;\-* #,##0.00\ _р_._-;_-* \-??\ _р_._-;_-@_-"/>
    <numFmt numFmtId="175" formatCode="_-* #,##0.00[$€-1]_-;\-* #,##0.00[$€-1]_-;_-* &quot;-&quot;??[$€-1]_-"/>
    <numFmt numFmtId="176" formatCode="_-* #,##0_р_._-;\-* #,##0_р_._-;_-* &quot;-&quot;?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0.000"/>
  </numFmts>
  <fonts count="6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9"/>
      <name val="Calibri"/>
      <family val="2"/>
      <charset val="204"/>
    </font>
    <font>
      <sz val="8"/>
      <name val="Optima"/>
      <family val="2"/>
    </font>
    <font>
      <sz val="7"/>
      <color indexed="23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2"/>
      <color indexed="1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i/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sz val="9"/>
      <name val="Tahoma"/>
      <family val="2"/>
      <charset val="204"/>
    </font>
    <font>
      <b/>
      <sz val="9"/>
      <color indexed="8"/>
      <name val="Arial"/>
      <family val="2"/>
      <charset val="204"/>
    </font>
    <font>
      <sz val="11"/>
      <color indexed="6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MS Sans Serif"/>
      <family val="2"/>
      <charset val="204"/>
    </font>
    <font>
      <sz val="8"/>
      <color rgb="FF000000"/>
      <name val="Arial"/>
      <family val="2"/>
      <charset val="204"/>
    </font>
    <font>
      <sz val="8"/>
      <color rgb="FFFFFFFF"/>
      <name val="Tahoma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9"/>
        <b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581">
    <xf numFmtId="0" fontId="0" fillId="0" borderId="0"/>
    <xf numFmtId="165" fontId="1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44">
      <protection locked="0"/>
    </xf>
    <xf numFmtId="0" fontId="40" fillId="0" borderId="0">
      <protection locked="0"/>
    </xf>
    <xf numFmtId="0" fontId="40" fillId="0" borderId="0">
      <protection locked="0"/>
    </xf>
    <xf numFmtId="0" fontId="11" fillId="0" borderId="0">
      <protection locked="0"/>
    </xf>
    <xf numFmtId="0" fontId="11" fillId="0" borderId="44">
      <protection locked="0"/>
    </xf>
    <xf numFmtId="0" fontId="11" fillId="0" borderId="0">
      <protection locked="0"/>
    </xf>
    <xf numFmtId="0" fontId="11" fillId="0" borderId="44">
      <protection locked="0"/>
    </xf>
    <xf numFmtId="0" fontId="11" fillId="0" borderId="0">
      <protection locked="0"/>
    </xf>
    <xf numFmtId="0" fontId="11" fillId="0" borderId="44">
      <protection locked="0"/>
    </xf>
    <xf numFmtId="0" fontId="11" fillId="0" borderId="0">
      <protection locked="0"/>
    </xf>
    <xf numFmtId="0" fontId="11" fillId="0" borderId="44">
      <protection locked="0"/>
    </xf>
    <xf numFmtId="0" fontId="11" fillId="0" borderId="0">
      <protection locked="0"/>
    </xf>
    <xf numFmtId="0" fontId="11" fillId="0" borderId="44">
      <protection locked="0"/>
    </xf>
    <xf numFmtId="0" fontId="11" fillId="0" borderId="0">
      <protection locked="0"/>
    </xf>
    <xf numFmtId="0" fontId="11" fillId="0" borderId="44">
      <protection locked="0"/>
    </xf>
    <xf numFmtId="0" fontId="11" fillId="0" borderId="0">
      <protection locked="0"/>
    </xf>
    <xf numFmtId="0" fontId="11" fillId="0" borderId="44">
      <protection locked="0"/>
    </xf>
    <xf numFmtId="0" fontId="11" fillId="0" borderId="0">
      <protection locked="0"/>
    </xf>
    <xf numFmtId="0" fontId="11" fillId="0" borderId="44">
      <protection locked="0"/>
    </xf>
    <xf numFmtId="0" fontId="11" fillId="0" borderId="0">
      <protection locked="0"/>
    </xf>
    <xf numFmtId="0" fontId="11" fillId="0" borderId="44">
      <protection locked="0"/>
    </xf>
    <xf numFmtId="0" fontId="11" fillId="0" borderId="0">
      <protection locked="0"/>
    </xf>
    <xf numFmtId="0" fontId="11" fillId="0" borderId="44">
      <protection locked="0"/>
    </xf>
    <xf numFmtId="0" fontId="11" fillId="0" borderId="0">
      <protection locked="0"/>
    </xf>
    <xf numFmtId="0" fontId="11" fillId="0" borderId="44">
      <protection locked="0"/>
    </xf>
    <xf numFmtId="0" fontId="11" fillId="0" borderId="0">
      <protection locked="0"/>
    </xf>
    <xf numFmtId="0" fontId="11" fillId="0" borderId="44">
      <protection locked="0"/>
    </xf>
    <xf numFmtId="0" fontId="11" fillId="0" borderId="0">
      <protection locked="0"/>
    </xf>
    <xf numFmtId="0" fontId="11" fillId="0" borderId="44">
      <protection locked="0"/>
    </xf>
    <xf numFmtId="0" fontId="11" fillId="0" borderId="0">
      <protection locked="0"/>
    </xf>
    <xf numFmtId="0" fontId="11" fillId="0" borderId="44">
      <protection locked="0"/>
    </xf>
    <xf numFmtId="0" fontId="11" fillId="0" borderId="0">
      <protection locked="0"/>
    </xf>
    <xf numFmtId="0" fontId="11" fillId="0" borderId="44">
      <protection locked="0"/>
    </xf>
    <xf numFmtId="0" fontId="11" fillId="0" borderId="0">
      <protection locked="0"/>
    </xf>
    <xf numFmtId="0" fontId="11" fillId="0" borderId="44">
      <protection locked="0"/>
    </xf>
    <xf numFmtId="0" fontId="11" fillId="0" borderId="0">
      <protection locked="0"/>
    </xf>
    <xf numFmtId="0" fontId="11" fillId="0" borderId="44">
      <protection locked="0"/>
    </xf>
    <xf numFmtId="0" fontId="11" fillId="0" borderId="0">
      <protection locked="0"/>
    </xf>
    <xf numFmtId="0" fontId="11" fillId="0" borderId="44">
      <protection locked="0"/>
    </xf>
    <xf numFmtId="0" fontId="11" fillId="0" borderId="0">
      <protection locked="0"/>
    </xf>
    <xf numFmtId="0" fontId="11" fillId="0" borderId="44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6" fillId="3" borderId="0" applyNumberFormat="0" applyBorder="0" applyAlignment="0" applyProtection="0"/>
    <xf numFmtId="0" fontId="48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48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48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8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48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48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48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48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48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48" fillId="6" borderId="0" applyNumberFormat="0" applyBorder="0" applyAlignment="0" applyProtection="0"/>
    <xf numFmtId="0" fontId="6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>
      <alignment horizontal="right" vertical="top"/>
    </xf>
    <xf numFmtId="0" fontId="16" fillId="0" borderId="0">
      <alignment horizontal="left" vertical="top"/>
    </xf>
    <xf numFmtId="0" fontId="17" fillId="0" borderId="0">
      <alignment horizontal="right" vertical="top"/>
    </xf>
    <xf numFmtId="0" fontId="9" fillId="0" borderId="0">
      <alignment horizontal="left" vertical="center"/>
    </xf>
    <xf numFmtId="0" fontId="17" fillId="0" borderId="0">
      <alignment horizontal="right" vertical="top"/>
    </xf>
    <xf numFmtId="0" fontId="9" fillId="0" borderId="0">
      <alignment horizontal="right" vertical="top"/>
    </xf>
    <xf numFmtId="0" fontId="9" fillId="0" borderId="0">
      <alignment horizontal="right" vertical="top"/>
    </xf>
    <xf numFmtId="0" fontId="47" fillId="10" borderId="0">
      <alignment horizontal="right" vertical="center"/>
    </xf>
    <xf numFmtId="0" fontId="47" fillId="10" borderId="0">
      <alignment horizontal="right" vertical="center"/>
    </xf>
    <xf numFmtId="0" fontId="19" fillId="8" borderId="0">
      <alignment horizontal="center" vertical="center"/>
    </xf>
    <xf numFmtId="0" fontId="19" fillId="8" borderId="0">
      <alignment horizontal="center" vertical="center"/>
    </xf>
    <xf numFmtId="0" fontId="19" fillId="0" borderId="0">
      <alignment horizontal="center" vertical="top"/>
    </xf>
    <xf numFmtId="0" fontId="9" fillId="4" borderId="0">
      <alignment horizontal="right" vertical="top"/>
    </xf>
    <xf numFmtId="0" fontId="18" fillId="0" borderId="0">
      <alignment horizontal="center" vertical="top"/>
    </xf>
    <xf numFmtId="0" fontId="9" fillId="0" borderId="0">
      <alignment horizontal="center" vertical="top"/>
    </xf>
    <xf numFmtId="0" fontId="9" fillId="0" borderId="0">
      <alignment horizontal="right" vertical="top"/>
    </xf>
    <xf numFmtId="0" fontId="54" fillId="0" borderId="0">
      <alignment horizontal="right" vertical="top"/>
    </xf>
    <xf numFmtId="0" fontId="41" fillId="4" borderId="0">
      <alignment horizontal="left" vertical="center"/>
    </xf>
    <xf numFmtId="0" fontId="9" fillId="0" borderId="0">
      <alignment horizontal="right" vertical="top"/>
    </xf>
    <xf numFmtId="0" fontId="9" fillId="0" borderId="0">
      <alignment horizontal="center" vertical="top"/>
    </xf>
    <xf numFmtId="0" fontId="9" fillId="0" borderId="0">
      <alignment horizontal="right" vertical="top"/>
    </xf>
    <xf numFmtId="0" fontId="9" fillId="0" borderId="0">
      <alignment horizontal="left" vertical="top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9" fillId="0" borderId="0">
      <alignment horizontal="left" vertical="top"/>
    </xf>
    <xf numFmtId="0" fontId="19" fillId="8" borderId="0">
      <alignment horizontal="center" vertical="top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20" fillId="8" borderId="0">
      <alignment horizontal="center" vertical="center"/>
    </xf>
    <xf numFmtId="0" fontId="20" fillId="0" borderId="0">
      <alignment horizontal="center" vertical="center"/>
    </xf>
    <xf numFmtId="0" fontId="9" fillId="0" borderId="0">
      <alignment horizontal="right" vertical="center"/>
    </xf>
    <xf numFmtId="0" fontId="9" fillId="5" borderId="0">
      <alignment horizontal="right" vertical="center"/>
    </xf>
    <xf numFmtId="0" fontId="20" fillId="0" borderId="0">
      <alignment horizontal="right" vertical="center"/>
    </xf>
    <xf numFmtId="0" fontId="9" fillId="5" borderId="0">
      <alignment horizontal="right" vertical="center"/>
    </xf>
    <xf numFmtId="0" fontId="9" fillId="0" borderId="0">
      <alignment horizontal="right" vertical="center"/>
    </xf>
    <xf numFmtId="0" fontId="21" fillId="5" borderId="0">
      <alignment horizontal="left" vertical="top"/>
    </xf>
    <xf numFmtId="0" fontId="20" fillId="0" borderId="0">
      <alignment horizontal="right" vertical="center"/>
    </xf>
    <xf numFmtId="0" fontId="9" fillId="0" borderId="0">
      <alignment horizontal="right" vertical="center"/>
    </xf>
    <xf numFmtId="0" fontId="9" fillId="0" borderId="0">
      <alignment horizontal="left" vertical="center"/>
    </xf>
    <xf numFmtId="0" fontId="21" fillId="5" borderId="0">
      <alignment horizontal="left" vertical="top"/>
    </xf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22" fillId="6" borderId="45" applyNumberFormat="0" applyAlignment="0" applyProtection="0"/>
    <xf numFmtId="0" fontId="22" fillId="6" borderId="45" applyNumberFormat="0" applyAlignment="0" applyProtection="0"/>
    <xf numFmtId="0" fontId="42" fillId="26" borderId="0" applyNumberFormat="0" applyBorder="0" applyAlignment="0" applyProtection="0"/>
    <xf numFmtId="0" fontId="23" fillId="12" borderId="46" applyNumberFormat="0" applyAlignment="0" applyProtection="0"/>
    <xf numFmtId="0" fontId="23" fillId="4" borderId="46" applyNumberFormat="0" applyAlignment="0" applyProtection="0"/>
    <xf numFmtId="0" fontId="23" fillId="12" borderId="46" applyNumberFormat="0" applyAlignment="0" applyProtection="0"/>
    <xf numFmtId="0" fontId="24" fillId="12" borderId="45" applyNumberFormat="0" applyAlignment="0" applyProtection="0"/>
    <xf numFmtId="0" fontId="24" fillId="4" borderId="45" applyNumberFormat="0" applyAlignment="0" applyProtection="0"/>
    <xf numFmtId="0" fontId="24" fillId="12" borderId="45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73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5" fillId="0" borderId="47" applyNumberFormat="0" applyFill="0" applyAlignment="0" applyProtection="0"/>
    <xf numFmtId="0" fontId="26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8" borderId="48" applyNumberFormat="0" applyFont="0" applyAlignment="0" applyProtection="0"/>
    <xf numFmtId="0" fontId="25" fillId="0" borderId="47" applyNumberFormat="0" applyFill="0" applyAlignment="0" applyProtection="0"/>
    <xf numFmtId="0" fontId="23" fillId="12" borderId="46" applyNumberFormat="0" applyAlignment="0" applyProtection="0"/>
    <xf numFmtId="0" fontId="25" fillId="0" borderId="47" applyNumberFormat="0" applyFill="0" applyAlignment="0" applyProtection="0"/>
    <xf numFmtId="0" fontId="23" fillId="12" borderId="46" applyNumberFormat="0" applyAlignment="0" applyProtection="0"/>
    <xf numFmtId="0" fontId="25" fillId="0" borderId="47" applyNumberFormat="0" applyFill="0" applyAlignment="0" applyProtection="0"/>
    <xf numFmtId="0" fontId="23" fillId="12" borderId="46" applyNumberFormat="0" applyAlignment="0" applyProtection="0"/>
    <xf numFmtId="0" fontId="25" fillId="0" borderId="47" applyNumberFormat="0" applyFill="0" applyAlignment="0" applyProtection="0"/>
    <xf numFmtId="0" fontId="23" fillId="12" borderId="46" applyNumberFormat="0" applyAlignment="0" applyProtection="0"/>
    <xf numFmtId="0" fontId="28" fillId="0" borderId="49" applyNumberFormat="0" applyFill="0" applyAlignment="0" applyProtection="0"/>
    <xf numFmtId="0" fontId="26" fillId="7" borderId="0" applyNumberFormat="0" applyBorder="0" applyAlignment="0" applyProtection="0"/>
    <xf numFmtId="0" fontId="29" fillId="27" borderId="50" applyNumberFormat="0" applyAlignment="0" applyProtection="0"/>
    <xf numFmtId="0" fontId="30" fillId="5" borderId="0" applyNumberFormat="0" applyBorder="0" applyAlignment="0" applyProtection="0"/>
    <xf numFmtId="0" fontId="26" fillId="7" borderId="0" applyNumberFormat="0" applyBorder="0" applyAlignment="0" applyProtection="0"/>
    <xf numFmtId="0" fontId="30" fillId="5" borderId="0" applyNumberFormat="0" applyBorder="0" applyAlignment="0" applyProtection="0"/>
    <xf numFmtId="0" fontId="26" fillId="7" borderId="0" applyNumberFormat="0" applyBorder="0" applyAlignment="0" applyProtection="0"/>
    <xf numFmtId="0" fontId="30" fillId="5" borderId="0" applyNumberFormat="0" applyBorder="0" applyAlignment="0" applyProtection="0"/>
    <xf numFmtId="0" fontId="26" fillId="7" borderId="0" applyNumberFormat="0" applyBorder="0" applyAlignment="0" applyProtection="0"/>
    <xf numFmtId="0" fontId="30" fillId="5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8" borderId="48" applyNumberFormat="0" applyFont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9" fillId="27" borderId="50" applyNumberFormat="0" applyAlignment="0" applyProtection="0"/>
    <xf numFmtId="0" fontId="29" fillId="27" borderId="50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51" applyNumberFormat="0" applyFill="0" applyAlignment="0" applyProtection="0"/>
    <xf numFmtId="0" fontId="49" fillId="0" borderId="52" applyNumberFormat="0" applyFill="0" applyAlignment="0" applyProtection="0"/>
    <xf numFmtId="0" fontId="34" fillId="0" borderId="51" applyNumberFormat="0" applyFill="0" applyAlignment="0" applyProtection="0"/>
    <xf numFmtId="0" fontId="35" fillId="0" borderId="53" applyNumberFormat="0" applyFill="0" applyAlignment="0" applyProtection="0"/>
    <xf numFmtId="0" fontId="50" fillId="0" borderId="53" applyNumberFormat="0" applyFill="0" applyAlignment="0" applyProtection="0"/>
    <xf numFmtId="0" fontId="35" fillId="0" borderId="53" applyNumberFormat="0" applyFill="0" applyAlignment="0" applyProtection="0"/>
    <xf numFmtId="0" fontId="36" fillId="0" borderId="54" applyNumberFormat="0" applyFill="0" applyAlignment="0" applyProtection="0"/>
    <xf numFmtId="0" fontId="51" fillId="0" borderId="55" applyNumberFormat="0" applyFill="0" applyAlignment="0" applyProtection="0"/>
    <xf numFmtId="0" fontId="36" fillId="0" borderId="54" applyNumberFormat="0" applyFill="0" applyAlignment="0" applyProtection="0"/>
    <xf numFmtId="0" fontId="3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" fontId="46" fillId="28" borderId="56" applyBorder="0">
      <alignment horizontal="right"/>
    </xf>
    <xf numFmtId="0" fontId="25" fillId="0" borderId="47" applyNumberFormat="0" applyFill="0" applyAlignment="0" applyProtection="0"/>
    <xf numFmtId="0" fontId="23" fillId="0" borderId="57" applyNumberFormat="0" applyFill="0" applyAlignment="0" applyProtection="0"/>
    <xf numFmtId="0" fontId="25" fillId="0" borderId="47" applyNumberFormat="0" applyFill="0" applyAlignment="0" applyProtection="0"/>
    <xf numFmtId="0" fontId="29" fillId="27" borderId="50" applyNumberFormat="0" applyAlignment="0" applyProtection="0"/>
    <xf numFmtId="0" fontId="29" fillId="27" borderId="50" applyNumberFormat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" fillId="0" borderId="0">
      <alignment vertical="center"/>
    </xf>
    <xf numFmtId="0" fontId="6" fillId="0" borderId="0"/>
    <xf numFmtId="0" fontId="8" fillId="0" borderId="0"/>
    <xf numFmtId="0" fontId="8" fillId="0" borderId="0"/>
    <xf numFmtId="0" fontId="7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5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6" fillId="0" borderId="0"/>
    <xf numFmtId="0" fontId="7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53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8" fillId="0" borderId="0"/>
    <xf numFmtId="0" fontId="8" fillId="0" borderId="0"/>
    <xf numFmtId="0" fontId="55" fillId="0" borderId="0"/>
    <xf numFmtId="0" fontId="8" fillId="0" borderId="0"/>
    <xf numFmtId="0" fontId="55" fillId="0" borderId="0"/>
    <xf numFmtId="0" fontId="8" fillId="0" borderId="0"/>
    <xf numFmtId="0" fontId="55" fillId="0" borderId="0"/>
    <xf numFmtId="0" fontId="8" fillId="0" borderId="0"/>
    <xf numFmtId="0" fontId="55" fillId="0" borderId="0"/>
    <xf numFmtId="0" fontId="55" fillId="0" borderId="0"/>
    <xf numFmtId="0" fontId="7" fillId="0" borderId="0"/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0" borderId="0"/>
    <xf numFmtId="0" fontId="8" fillId="0" borderId="0"/>
    <xf numFmtId="0" fontId="8" fillId="0" borderId="0"/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3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2" borderId="35" applyNumberFormat="0" applyFont="0" applyAlignment="0" applyProtection="0"/>
    <xf numFmtId="0" fontId="8" fillId="8" borderId="48" applyNumberFormat="0" applyFont="0" applyAlignment="0" applyProtection="0"/>
    <xf numFmtId="0" fontId="7" fillId="8" borderId="48" applyNumberFormat="0" applyFont="0" applyAlignment="0" applyProtection="0"/>
    <xf numFmtId="9" fontId="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74" fontId="7" fillId="0" borderId="0" applyFill="0" applyBorder="0" applyAlignment="0" applyProtection="0"/>
    <xf numFmtId="171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quotePrefix="1" applyFont="0" applyFill="0" applyBorder="0" applyAlignment="0"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3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4" fontId="46" fillId="29" borderId="0" applyFont="0" applyBorder="0">
      <alignment horizontal="right"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9" fillId="0" borderId="0">
      <protection locked="0"/>
    </xf>
    <xf numFmtId="0" fontId="25" fillId="0" borderId="47" applyNumberFormat="0" applyFill="0" applyAlignment="0" applyProtection="0"/>
    <xf numFmtId="0" fontId="30" fillId="5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8" borderId="48" applyNumberFormat="0" applyFont="0" applyAlignment="0" applyProtection="0"/>
    <xf numFmtId="0" fontId="6" fillId="8" borderId="48" applyNumberFormat="0" applyFont="0" applyAlignment="0" applyProtection="0"/>
    <xf numFmtId="0" fontId="6" fillId="8" borderId="48" applyNumberFormat="0" applyFont="0" applyAlignment="0" applyProtection="0"/>
    <xf numFmtId="0" fontId="6" fillId="8" borderId="48" applyNumberFormat="0" applyFont="0" applyAlignment="0" applyProtection="0"/>
    <xf numFmtId="0" fontId="26" fillId="7" borderId="0" applyNumberFormat="0" applyBorder="0" applyAlignment="0" applyProtection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33" fillId="15" borderId="0" applyNumberFormat="0" applyBorder="0" applyAlignment="0" applyProtection="0"/>
    <xf numFmtId="0" fontId="28" fillId="0" borderId="49" applyNumberFormat="0" applyFill="0" applyAlignment="0" applyProtection="0"/>
    <xf numFmtId="0" fontId="29" fillId="27" borderId="50" applyNumberFormat="0" applyAlignment="0" applyProtection="0"/>
    <xf numFmtId="0" fontId="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28" fillId="0" borderId="49" applyNumberFormat="0" applyFill="0" applyAlignment="0" applyProtection="0"/>
    <xf numFmtId="0" fontId="29" fillId="27" borderId="50" applyNumberFormat="0" applyAlignment="0" applyProtection="0"/>
    <xf numFmtId="0" fontId="31" fillId="0" borderId="0" applyNumberFormat="0" applyFill="0" applyBorder="0" applyAlignment="0" applyProtection="0"/>
    <xf numFmtId="0" fontId="6" fillId="0" borderId="0"/>
  </cellStyleXfs>
  <cellXfs count="36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/>
    <xf numFmtId="0" fontId="2" fillId="0" borderId="3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3" fillId="0" borderId="11" xfId="1" applyFont="1" applyBorder="1" applyAlignment="1">
      <alignment horizontal="center" vertical="center"/>
    </xf>
    <xf numFmtId="165" fontId="3" fillId="0" borderId="2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5" fontId="3" fillId="0" borderId="24" xfId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/>
    <xf numFmtId="3" fontId="2" fillId="0" borderId="11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 wrapText="1"/>
    </xf>
    <xf numFmtId="0" fontId="0" fillId="0" borderId="0" xfId="0"/>
    <xf numFmtId="0" fontId="8" fillId="0" borderId="0" xfId="310" applyFont="1" applyFill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2" fillId="0" borderId="62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64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3" fontId="2" fillId="0" borderId="65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2" fillId="0" borderId="1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3" fontId="4" fillId="0" borderId="64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3" fontId="4" fillId="0" borderId="65" xfId="0" applyNumberFormat="1" applyFont="1" applyBorder="1" applyAlignment="1">
      <alignment vertical="center"/>
    </xf>
    <xf numFmtId="3" fontId="4" fillId="30" borderId="14" xfId="0" applyNumberFormat="1" applyFont="1" applyFill="1" applyBorder="1" applyAlignment="1">
      <alignment horizontal="center" vertical="center"/>
    </xf>
    <xf numFmtId="0" fontId="4" fillId="30" borderId="18" xfId="0" applyFont="1" applyFill="1" applyBorder="1" applyAlignment="1">
      <alignment horizontal="center" vertical="center"/>
    </xf>
    <xf numFmtId="165" fontId="5" fillId="0" borderId="23" xfId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/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5" fontId="5" fillId="0" borderId="24" xfId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56" fillId="0" borderId="0" xfId="0" applyFont="1"/>
    <xf numFmtId="165" fontId="5" fillId="0" borderId="11" xfId="1" applyFont="1" applyBorder="1" applyAlignment="1">
      <alignment horizontal="center" vertical="center"/>
    </xf>
    <xf numFmtId="3" fontId="4" fillId="0" borderId="56" xfId="0" applyNumberFormat="1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176" fontId="4" fillId="0" borderId="65" xfId="1" applyNumberFormat="1" applyFont="1" applyBorder="1" applyAlignment="1">
      <alignment horizontal="center" vertical="center"/>
    </xf>
    <xf numFmtId="3" fontId="4" fillId="0" borderId="62" xfId="0" applyNumberFormat="1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176" fontId="5" fillId="0" borderId="20" xfId="1" applyNumberFormat="1" applyFont="1" applyBorder="1" applyAlignment="1">
      <alignment horizontal="center" vertical="center"/>
    </xf>
    <xf numFmtId="176" fontId="4" fillId="0" borderId="17" xfId="1" applyNumberFormat="1" applyFont="1" applyBorder="1" applyAlignment="1">
      <alignment horizontal="center" vertical="center"/>
    </xf>
    <xf numFmtId="177" fontId="4" fillId="0" borderId="8" xfId="1" applyNumberFormat="1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8" fontId="4" fillId="0" borderId="0" xfId="1" applyNumberFormat="1" applyFont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6" fontId="4" fillId="0" borderId="56" xfId="1" applyNumberFormat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56" xfId="1" applyNumberFormat="1" applyFont="1" applyBorder="1" applyAlignment="1">
      <alignment vertical="center"/>
    </xf>
    <xf numFmtId="176" fontId="4" fillId="0" borderId="17" xfId="1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/>
    </xf>
    <xf numFmtId="176" fontId="4" fillId="0" borderId="0" xfId="0" applyNumberFormat="1" applyFont="1"/>
    <xf numFmtId="179" fontId="4" fillId="0" borderId="0" xfId="0" applyNumberFormat="1" applyFont="1" applyAlignment="1"/>
    <xf numFmtId="179" fontId="4" fillId="0" borderId="0" xfId="0" applyNumberFormat="1" applyFont="1"/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7" fillId="0" borderId="0" xfId="0" applyFont="1"/>
    <xf numFmtId="0" fontId="57" fillId="0" borderId="0" xfId="0" applyFont="1" applyAlignment="1"/>
    <xf numFmtId="0" fontId="57" fillId="0" borderId="0" xfId="0" applyFont="1" applyBorder="1" applyAlignment="1"/>
    <xf numFmtId="0" fontId="57" fillId="0" borderId="0" xfId="0" applyFont="1" applyBorder="1"/>
    <xf numFmtId="3" fontId="4" fillId="0" borderId="69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center" vertical="center"/>
    </xf>
    <xf numFmtId="176" fontId="4" fillId="0" borderId="70" xfId="1" applyNumberFormat="1" applyFont="1" applyBorder="1" applyAlignment="1">
      <alignment vertical="center"/>
    </xf>
    <xf numFmtId="176" fontId="4" fillId="0" borderId="70" xfId="1" applyNumberFormat="1" applyFont="1" applyBorder="1" applyAlignment="1">
      <alignment horizontal="center" vertical="center"/>
    </xf>
    <xf numFmtId="176" fontId="4" fillId="0" borderId="15" xfId="1" applyNumberFormat="1" applyFont="1" applyBorder="1" applyAlignment="1">
      <alignment horizontal="center" vertical="center"/>
    </xf>
    <xf numFmtId="176" fontId="4" fillId="0" borderId="14" xfId="1" applyNumberFormat="1" applyFont="1" applyBorder="1" applyAlignment="1">
      <alignment horizontal="center" vertical="center"/>
    </xf>
    <xf numFmtId="176" fontId="4" fillId="0" borderId="18" xfId="1" applyNumberFormat="1" applyFont="1" applyBorder="1" applyAlignment="1">
      <alignment horizontal="center" vertical="center"/>
    </xf>
    <xf numFmtId="176" fontId="4" fillId="0" borderId="71" xfId="1" applyNumberFormat="1" applyFont="1" applyBorder="1" applyAlignment="1">
      <alignment horizontal="center" vertical="center"/>
    </xf>
    <xf numFmtId="177" fontId="4" fillId="0" borderId="32" xfId="1" applyNumberFormat="1" applyFont="1" applyBorder="1" applyAlignment="1">
      <alignment horizontal="center" vertical="center"/>
    </xf>
    <xf numFmtId="3" fontId="4" fillId="0" borderId="73" xfId="0" applyNumberFormat="1" applyFont="1" applyBorder="1" applyAlignment="1">
      <alignment horizontal="center" vertical="center" wrapText="1"/>
    </xf>
    <xf numFmtId="177" fontId="4" fillId="0" borderId="74" xfId="1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58" fillId="0" borderId="0" xfId="0" applyNumberFormat="1" applyFont="1"/>
    <xf numFmtId="1" fontId="4" fillId="0" borderId="12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58" fillId="0" borderId="0" xfId="0" applyFont="1"/>
    <xf numFmtId="0" fontId="58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1" fontId="4" fillId="0" borderId="69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65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8" fillId="0" borderId="0" xfId="0" applyFont="1" applyBorder="1"/>
    <xf numFmtId="3" fontId="4" fillId="0" borderId="2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176" fontId="58" fillId="0" borderId="0" xfId="0" applyNumberFormat="1" applyFont="1"/>
    <xf numFmtId="0" fontId="57" fillId="0" borderId="0" xfId="0" applyFont="1" applyAlignment="1">
      <alignment vertical="center"/>
    </xf>
    <xf numFmtId="165" fontId="5" fillId="0" borderId="75" xfId="1" applyFont="1" applyBorder="1" applyAlignment="1">
      <alignment horizontal="center" vertical="center"/>
    </xf>
    <xf numFmtId="176" fontId="4" fillId="0" borderId="76" xfId="1" applyNumberFormat="1" applyFont="1" applyBorder="1" applyAlignment="1">
      <alignment horizontal="center" vertical="center"/>
    </xf>
    <xf numFmtId="176" fontId="4" fillId="0" borderId="77" xfId="1" applyNumberFormat="1" applyFont="1" applyBorder="1" applyAlignment="1">
      <alignment horizontal="center" vertical="center"/>
    </xf>
    <xf numFmtId="176" fontId="4" fillId="0" borderId="78" xfId="1" applyNumberFormat="1" applyFont="1" applyBorder="1" applyAlignment="1">
      <alignment horizontal="center" vertical="center"/>
    </xf>
    <xf numFmtId="176" fontId="4" fillId="0" borderId="79" xfId="1" applyNumberFormat="1" applyFont="1" applyBorder="1" applyAlignment="1">
      <alignment horizontal="center" vertical="center"/>
    </xf>
    <xf numFmtId="176" fontId="4" fillId="0" borderId="80" xfId="1" applyNumberFormat="1" applyFont="1" applyBorder="1" applyAlignment="1">
      <alignment horizontal="center" vertical="center"/>
    </xf>
    <xf numFmtId="177" fontId="4" fillId="0" borderId="81" xfId="1" applyNumberFormat="1" applyFont="1" applyBorder="1" applyAlignment="1">
      <alignment horizontal="center" vertical="center"/>
    </xf>
    <xf numFmtId="177" fontId="4" fillId="0" borderId="77" xfId="1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5" fontId="5" fillId="30" borderId="23" xfId="1" applyFont="1" applyFill="1" applyBorder="1" applyAlignment="1">
      <alignment horizontal="center" vertical="center"/>
    </xf>
    <xf numFmtId="176" fontId="4" fillId="30" borderId="15" xfId="1" applyNumberFormat="1" applyFont="1" applyFill="1" applyBorder="1" applyAlignment="1">
      <alignment horizontal="center" vertical="center"/>
    </xf>
    <xf numFmtId="176" fontId="4" fillId="30" borderId="14" xfId="1" applyNumberFormat="1" applyFont="1" applyFill="1" applyBorder="1" applyAlignment="1">
      <alignment horizontal="center" vertical="center"/>
    </xf>
    <xf numFmtId="176" fontId="4" fillId="30" borderId="18" xfId="1" applyNumberFormat="1" applyFont="1" applyFill="1" applyBorder="1" applyAlignment="1">
      <alignment horizontal="center" vertical="center"/>
    </xf>
    <xf numFmtId="176" fontId="4" fillId="30" borderId="71" xfId="1" applyNumberFormat="1" applyFont="1" applyFill="1" applyBorder="1" applyAlignment="1">
      <alignment horizontal="center" vertical="center"/>
    </xf>
    <xf numFmtId="177" fontId="4" fillId="30" borderId="32" xfId="1" applyNumberFormat="1" applyFont="1" applyFill="1" applyBorder="1" applyAlignment="1">
      <alignment horizontal="center" vertical="center"/>
    </xf>
    <xf numFmtId="177" fontId="4" fillId="30" borderId="74" xfId="1" applyNumberFormat="1" applyFont="1" applyFill="1" applyBorder="1" applyAlignment="1">
      <alignment horizontal="center" vertical="center"/>
    </xf>
    <xf numFmtId="3" fontId="5" fillId="30" borderId="21" xfId="0" applyNumberFormat="1" applyFont="1" applyFill="1" applyBorder="1" applyAlignment="1">
      <alignment horizontal="center" vertical="center"/>
    </xf>
    <xf numFmtId="0" fontId="57" fillId="30" borderId="0" xfId="0" applyFont="1" applyFill="1"/>
    <xf numFmtId="0" fontId="57" fillId="30" borderId="0" xfId="0" applyFont="1" applyFill="1" applyAlignment="1"/>
    <xf numFmtId="0" fontId="57" fillId="30" borderId="0" xfId="0" applyFont="1" applyFill="1" applyBorder="1" applyAlignment="1"/>
    <xf numFmtId="0" fontId="57" fillId="30" borderId="0" xfId="0" applyFont="1" applyFill="1" applyBorder="1"/>
    <xf numFmtId="165" fontId="5" fillId="30" borderId="24" xfId="1" applyFont="1" applyFill="1" applyBorder="1" applyAlignment="1">
      <alignment horizontal="center" vertical="center"/>
    </xf>
    <xf numFmtId="3" fontId="4" fillId="30" borderId="69" xfId="0" applyNumberFormat="1" applyFont="1" applyFill="1" applyBorder="1" applyAlignment="1">
      <alignment horizontal="center" vertical="center"/>
    </xf>
    <xf numFmtId="3" fontId="4" fillId="30" borderId="16" xfId="0" applyNumberFormat="1" applyFont="1" applyFill="1" applyBorder="1" applyAlignment="1">
      <alignment horizontal="center" vertical="center"/>
    </xf>
    <xf numFmtId="0" fontId="4" fillId="30" borderId="12" xfId="0" applyFont="1" applyFill="1" applyBorder="1" applyAlignment="1">
      <alignment horizontal="center" vertical="center"/>
    </xf>
    <xf numFmtId="0" fontId="4" fillId="30" borderId="16" xfId="0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0" fontId="4" fillId="30" borderId="17" xfId="0" applyFont="1" applyFill="1" applyBorder="1" applyAlignment="1">
      <alignment horizontal="center" vertical="center"/>
    </xf>
    <xf numFmtId="166" fontId="4" fillId="30" borderId="8" xfId="0" applyNumberFormat="1" applyFont="1" applyFill="1" applyBorder="1" applyAlignment="1">
      <alignment horizontal="center" vertical="center"/>
    </xf>
    <xf numFmtId="166" fontId="4" fillId="30" borderId="2" xfId="0" applyNumberFormat="1" applyFont="1" applyFill="1" applyBorder="1" applyAlignment="1">
      <alignment horizontal="center" vertical="center"/>
    </xf>
    <xf numFmtId="3" fontId="5" fillId="30" borderId="20" xfId="0" applyNumberFormat="1" applyFont="1" applyFill="1" applyBorder="1" applyAlignment="1">
      <alignment horizontal="center" vertical="center"/>
    </xf>
    <xf numFmtId="0" fontId="4" fillId="30" borderId="0" xfId="0" applyFont="1" applyFill="1"/>
    <xf numFmtId="0" fontId="56" fillId="30" borderId="0" xfId="0" applyFont="1" applyFill="1"/>
    <xf numFmtId="0" fontId="4" fillId="30" borderId="0" xfId="0" applyFont="1" applyFill="1" applyAlignment="1"/>
    <xf numFmtId="0" fontId="4" fillId="30" borderId="0" xfId="0" applyFont="1" applyFill="1" applyBorder="1" applyAlignment="1"/>
    <xf numFmtId="0" fontId="4" fillId="30" borderId="0" xfId="0" applyFont="1" applyFill="1" applyBorder="1"/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3" fontId="4" fillId="0" borderId="82" xfId="0" applyNumberFormat="1" applyFont="1" applyBorder="1" applyAlignment="1">
      <alignment horizontal="center" vertical="center" wrapText="1"/>
    </xf>
    <xf numFmtId="3" fontId="4" fillId="0" borderId="83" xfId="0" applyNumberFormat="1" applyFont="1" applyBorder="1" applyAlignment="1">
      <alignment horizontal="center" vertical="center" wrapText="1"/>
    </xf>
    <xf numFmtId="3" fontId="4" fillId="0" borderId="84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62" xfId="0" applyNumberFormat="1" applyFont="1" applyBorder="1" applyAlignment="1">
      <alignment vertical="center" wrapText="1"/>
    </xf>
    <xf numFmtId="3" fontId="4" fillId="0" borderId="34" xfId="0" applyNumberFormat="1" applyFont="1" applyBorder="1" applyAlignment="1">
      <alignment vertical="center" wrapText="1"/>
    </xf>
    <xf numFmtId="3" fontId="4" fillId="30" borderId="8" xfId="0" applyNumberFormat="1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4" fillId="0" borderId="65" xfId="0" applyNumberFormat="1" applyFont="1" applyBorder="1" applyAlignment="1">
      <alignment horizontal="center" vertical="center"/>
    </xf>
    <xf numFmtId="176" fontId="4" fillId="0" borderId="8" xfId="1" applyNumberFormat="1" applyFont="1" applyBorder="1" applyAlignment="1">
      <alignment horizontal="center" vertical="center"/>
    </xf>
    <xf numFmtId="176" fontId="4" fillId="0" borderId="81" xfId="1" applyNumberFormat="1" applyFont="1" applyBorder="1" applyAlignment="1">
      <alignment horizontal="center" vertical="center"/>
    </xf>
    <xf numFmtId="176" fontId="4" fillId="0" borderId="32" xfId="1" applyNumberFormat="1" applyFont="1" applyBorder="1" applyAlignment="1">
      <alignment horizontal="center" vertical="center"/>
    </xf>
    <xf numFmtId="3" fontId="5" fillId="30" borderId="65" xfId="0" applyNumberFormat="1" applyFont="1" applyFill="1" applyBorder="1" applyAlignment="1">
      <alignment horizontal="center" vertical="center"/>
    </xf>
    <xf numFmtId="3" fontId="5" fillId="0" borderId="65" xfId="0" applyNumberFormat="1" applyFont="1" applyBorder="1" applyAlignment="1">
      <alignment horizontal="center" vertical="center"/>
    </xf>
    <xf numFmtId="176" fontId="5" fillId="0" borderId="65" xfId="1" applyNumberFormat="1" applyFont="1" applyBorder="1" applyAlignment="1">
      <alignment horizontal="center" vertical="center"/>
    </xf>
    <xf numFmtId="3" fontId="5" fillId="0" borderId="80" xfId="0" applyNumberFormat="1" applyFont="1" applyBorder="1" applyAlignment="1">
      <alignment horizontal="center" vertical="center"/>
    </xf>
    <xf numFmtId="3" fontId="5" fillId="0" borderId="71" xfId="0" applyNumberFormat="1" applyFont="1" applyBorder="1" applyAlignment="1">
      <alignment horizontal="center" vertical="center"/>
    </xf>
    <xf numFmtId="166" fontId="4" fillId="30" borderId="70" xfId="0" applyNumberFormat="1" applyFont="1" applyFill="1" applyBorder="1" applyAlignment="1">
      <alignment horizontal="center" vertical="center"/>
    </xf>
    <xf numFmtId="166" fontId="4" fillId="0" borderId="70" xfId="0" applyNumberFormat="1" applyFont="1" applyBorder="1" applyAlignment="1">
      <alignment horizontal="center" vertical="center"/>
    </xf>
    <xf numFmtId="1" fontId="4" fillId="0" borderId="70" xfId="0" applyNumberFormat="1" applyFont="1" applyBorder="1" applyAlignment="1">
      <alignment horizontal="center" vertical="center"/>
    </xf>
    <xf numFmtId="177" fontId="4" fillId="0" borderId="70" xfId="1" applyNumberFormat="1" applyFont="1" applyBorder="1" applyAlignment="1">
      <alignment horizontal="center" vertical="center"/>
    </xf>
    <xf numFmtId="3" fontId="5" fillId="0" borderId="85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6" fontId="4" fillId="30" borderId="11" xfId="0" applyNumberFormat="1" applyFont="1" applyFill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77" fontId="4" fillId="0" borderId="11" xfId="1" applyNumberFormat="1" applyFont="1" applyBorder="1" applyAlignment="1">
      <alignment horizontal="center" vertical="center"/>
    </xf>
    <xf numFmtId="177" fontId="4" fillId="0" borderId="75" xfId="1" applyNumberFormat="1" applyFont="1" applyBorder="1" applyAlignment="1">
      <alignment horizontal="center" vertical="center"/>
    </xf>
    <xf numFmtId="177" fontId="4" fillId="0" borderId="23" xfId="1" applyNumberFormat="1" applyFont="1" applyBorder="1" applyAlignment="1">
      <alignment horizontal="center" vertical="center"/>
    </xf>
    <xf numFmtId="177" fontId="4" fillId="0" borderId="15" xfId="1" applyNumberFormat="1" applyFont="1" applyBorder="1" applyAlignment="1">
      <alignment horizontal="center" vertical="center"/>
    </xf>
    <xf numFmtId="3" fontId="4" fillId="0" borderId="64" xfId="0" applyNumberFormat="1" applyFont="1" applyBorder="1" applyAlignment="1">
      <alignment horizontal="center" vertical="center" wrapText="1"/>
    </xf>
    <xf numFmtId="3" fontId="4" fillId="0" borderId="85" xfId="0" applyNumberFormat="1" applyFont="1" applyBorder="1" applyAlignment="1">
      <alignment horizontal="center" vertical="center" wrapText="1"/>
    </xf>
    <xf numFmtId="166" fontId="4" fillId="30" borderId="17" xfId="0" applyNumberFormat="1" applyFont="1" applyFill="1" applyBorder="1" applyAlignment="1">
      <alignment horizontal="center" vertical="center"/>
    </xf>
    <xf numFmtId="166" fontId="4" fillId="0" borderId="17" xfId="0" applyNumberFormat="1" applyFont="1" applyBorder="1" applyAlignment="1">
      <alignment horizontal="center" vertical="center"/>
    </xf>
    <xf numFmtId="177" fontId="4" fillId="0" borderId="17" xfId="1" applyNumberFormat="1" applyFont="1" applyBorder="1" applyAlignment="1">
      <alignment horizontal="center" vertical="center"/>
    </xf>
    <xf numFmtId="177" fontId="4" fillId="0" borderId="18" xfId="1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61" xfId="0" applyFont="1" applyBorder="1" applyAlignment="1">
      <alignment vertical="center" wrapText="1"/>
    </xf>
    <xf numFmtId="0" fontId="5" fillId="0" borderId="60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5" fillId="0" borderId="6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66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3" fontId="2" fillId="0" borderId="58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5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68" xfId="0" applyNumberFormat="1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68" xfId="0" applyNumberFormat="1" applyFont="1" applyBorder="1" applyAlignment="1">
      <alignment horizontal="center" vertical="center" wrapText="1"/>
    </xf>
    <xf numFmtId="3" fontId="4" fillId="0" borderId="58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59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3" fontId="4" fillId="0" borderId="67" xfId="0" applyNumberFormat="1" applyFont="1" applyBorder="1" applyAlignment="1">
      <alignment horizontal="center" vertical="center" wrapText="1"/>
    </xf>
    <xf numFmtId="3" fontId="4" fillId="0" borderId="72" xfId="0" applyNumberFormat="1" applyFont="1" applyBorder="1" applyAlignment="1">
      <alignment horizontal="center" vertical="center" wrapText="1"/>
    </xf>
    <xf numFmtId="3" fontId="5" fillId="0" borderId="85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center" vertical="center" wrapText="1"/>
    </xf>
    <xf numFmtId="3" fontId="4" fillId="0" borderId="61" xfId="0" applyNumberFormat="1" applyFont="1" applyBorder="1" applyAlignment="1">
      <alignment horizontal="center" vertical="center" wrapText="1"/>
    </xf>
  </cellXfs>
  <cellStyles count="581">
    <cellStyle name=" 1" xfId="2"/>
    <cellStyle name="?" xfId="3"/>
    <cellStyle name="? 2" xfId="4"/>
    <cellStyle name="? 3" xfId="5"/>
    <cellStyle name="”€ЌЂЌ‘Ћ‚›‰" xfId="6"/>
    <cellStyle name="”€Љ‘€ђЋ‚ЂЌЌ›‰" xfId="7"/>
    <cellStyle name="„…Ќ…†Ќ›‰" xfId="8"/>
    <cellStyle name="€’ЋѓЋ‚›‰" xfId="9"/>
    <cellStyle name="‡ЂѓЋ‹Ћ‚ЋЉ1" xfId="10"/>
    <cellStyle name="‡ЂѓЋ‹Ћ‚ЋЉ2" xfId="11"/>
    <cellStyle name="" xfId="12"/>
    <cellStyle name="" xfId="13"/>
    <cellStyle name="_785 ООО РУСЭНЕРГОСБЫТ СП ПЗЭС 785  май12" xfId="14"/>
    <cellStyle name="_785 ООО РУСЭНЕРГОСБЫТ СП ПЗЭС 785  май12" xfId="15"/>
    <cellStyle name="_Акт первичного учета ООО РУСЭНЕРГОСБЫТ СП ПЗЭС 785  апр12" xfId="16"/>
    <cellStyle name="_Акт первичного учета ООО РУСЭНЕРГОСБЫТ СП ПЗЭС 785  апр12" xfId="17"/>
    <cellStyle name="_Акт первичного учета ООО РУСЭНЕРГОСБЫТ СП ПЗЭС 785 фев12" xfId="18"/>
    <cellStyle name="_Акт первичного учета ООО РУСЭНЕРГОСБЫТ СП ПЗЭС 785 фев12" xfId="19"/>
    <cellStyle name="_Акт первичного учета ООО РУСЭНЕРГОСБЫТ СП ПЗЭС ДЛЯ ПОКАЗАТЕЛЕЙ июл12" xfId="20"/>
    <cellStyle name="_Акт первичного учета ООО РУСЭНЕРГОСБЫТ СП ПЗЭС ДЛЯ ПОКАЗАТЕЛЕЙ июл12" xfId="21"/>
    <cellStyle name="_Акт первичного учета ООО РУСЭНЕРГОСБЫТ СП ПЗЭС ДЛЯ ПОКАЗАТЕЛЕЙ мар12 785" xfId="22"/>
    <cellStyle name="_Акт первичного учета ООО РУСЭНЕРГОСБЫТ СП ПЗЭС ДЛЯ ПОКАЗАТЕЛЕЙ мар12 785" xfId="23"/>
    <cellStyle name="_Акт первичного учета ООО РУСЭНЕРГОСБЫТ СП ПЗЭС июн12" xfId="24"/>
    <cellStyle name="_Акт первичного учета ООО РУСЭНЕРГОСБЫТ СП ПЗЭС июн12" xfId="25"/>
    <cellStyle name="_Акт первичного учета ООО РУСЭНЕРГОСБЫТ СП ПЗЭС сен13" xfId="26"/>
    <cellStyle name="_Акт первичного учета ООО РУСЭНЕРГОСБЫТ СП ПЗЭС сен13" xfId="27"/>
    <cellStyle name="_Копия Акт первичного учета ООО РУСЭНЕРГОСБЫТ СП ПЗЭС ДЛЯ ПОКАЗАТЕЛЕЙ фев12" xfId="28"/>
    <cellStyle name="_Копия Акт первичного учета ООО РУСЭНЕРГОСБЫТ СП ПЗЭС ДЛЯ ПОКАЗАТЕЛЕЙ фев12" xfId="29"/>
    <cellStyle name="_ОАО РЖД усс" xfId="30"/>
    <cellStyle name="_ОАО РЖД усс" xfId="31"/>
    <cellStyle name="_ПЗЭС Акт по РУСЭНЕРГОСБЫТУ (дог. 785)" xfId="32"/>
    <cellStyle name="_ПЗЭС Акт по РУСЭНЕРГОСБЫТУ (дог. 785)" xfId="33"/>
    <cellStyle name="_ПЦЭС Акт по РУСЭНЕРГОСБЫТУ" xfId="34"/>
    <cellStyle name="_ПЦЭС Акт по РУСЭНЕРГОСБЫТУ" xfId="35"/>
    <cellStyle name="_ПЦЭС Акт по РУСЭНЕРГОСБЫТУ (дог. 785)" xfId="36"/>
    <cellStyle name="_ПЦЭС Акт по РУСЭНЕРГОСБЫТУ (дог. 785)" xfId="37"/>
    <cellStyle name="_ПЦЭС Акт по РУСЭНЕРГОСБЫТУ (дог. 785) (1)" xfId="38"/>
    <cellStyle name="_ПЦЭС Акт по РУСЭНЕРГОСБЫТУ (дог. 785) (1)" xfId="39"/>
    <cellStyle name="_ПЦЭС Акт по РУСЭНЕРГОСБЫТУ (дог.516)" xfId="40"/>
    <cellStyle name="_ПЦЭС Акт по РУСЭНЕРГОСБЫТУ (дог.516)" xfId="41"/>
    <cellStyle name="_ПЦЭС Акт по РУСЭНЕРГОСБЫТУ (дог.516) (1)" xfId="42"/>
    <cellStyle name="_ПЦЭС Акт по РУСЭНЕРГОСБЫТУ (дог.516) (1)" xfId="43"/>
    <cellStyle name="_ПЦЭС Акт по РУСЭНЕРГОСБЫТУ (дог.516)_1" xfId="44"/>
    <cellStyle name="_ПЦЭС Акт по РУСЭНЕРГОСБЫТУ (дог.516)_1" xfId="45"/>
    <cellStyle name="_Русэнергосбыт 516" xfId="46"/>
    <cellStyle name="_Русэнергосбыт 516" xfId="47"/>
    <cellStyle name="_РУСЭНЕРГОСБЫТ СВОД Акт перв учета январь 2012 ПЭС" xfId="48"/>
    <cellStyle name="_РУСЭНЕРГОСБЫТ СВОД Акт перв учета январь 2012 ПЭС" xfId="49"/>
    <cellStyle name="" xfId="50"/>
    <cellStyle name="" xfId="51"/>
    <cellStyle name="_785 ООО РУСЭНЕРГОСБЫТ СП ПЗЭС 785  май12" xfId="52"/>
    <cellStyle name="_785 ООО РУСЭНЕРГОСБЫТ СП ПЗЭС 785  май12" xfId="53"/>
    <cellStyle name="_Акт первичного учета ООО РУСЭНЕРГОСБЫТ СП ПЗЭС 785  апр12" xfId="54"/>
    <cellStyle name="_Акт первичного учета ООО РУСЭНЕРГОСБЫТ СП ПЗЭС 785  апр12" xfId="55"/>
    <cellStyle name="_Акт первичного учета ООО РУСЭНЕРГОСБЫТ СП ПЗЭС 785 фев12" xfId="56"/>
    <cellStyle name="_Акт первичного учета ООО РУСЭНЕРГОСБЫТ СП ПЗЭС 785 фев12" xfId="57"/>
    <cellStyle name="_Акт первичного учета ООО РУСЭНЕРГОСБЫТ СП ПЗЭС ДЛЯ ПОКАЗАТЕЛЕЙ июл12" xfId="58"/>
    <cellStyle name="_Акт первичного учета ООО РУСЭНЕРГОСБЫТ СП ПЗЭС ДЛЯ ПОКАЗАТЕЛЕЙ июл12" xfId="59"/>
    <cellStyle name="_Акт первичного учета ООО РУСЭНЕРГОСБЫТ СП ПЗЭС ДЛЯ ПОКАЗАТЕЛЕЙ мар12 785" xfId="60"/>
    <cellStyle name="_Акт первичного учета ООО РУСЭНЕРГОСБЫТ СП ПЗЭС ДЛЯ ПОКАЗАТЕЛЕЙ мар12 785" xfId="61"/>
    <cellStyle name="_Акт первичного учета ООО РУСЭНЕРГОСБЫТ СП ПЗЭС июн12" xfId="62"/>
    <cellStyle name="_Акт первичного учета ООО РУСЭНЕРГОСБЫТ СП ПЗЭС июн12" xfId="63"/>
    <cellStyle name="_Акт первичного учета ООО РУСЭНЕРГОСБЫТ СП ПЗЭС сен13" xfId="64"/>
    <cellStyle name="_Акт первичного учета ООО РУСЭНЕРГОСБЫТ СП ПЗЭС сен13" xfId="65"/>
    <cellStyle name="_Копия Акт первичного учета ООО РУСЭНЕРГОСБЫТ СП ПЗЭС ДЛЯ ПОКАЗАТЕЛЕЙ фев12" xfId="66"/>
    <cellStyle name="_Копия Акт первичного учета ООО РУСЭНЕРГОСБЫТ СП ПЗЭС ДЛЯ ПОКАЗАТЕЛЕЙ фев12" xfId="67"/>
    <cellStyle name="_ОАО РЖД усс" xfId="68"/>
    <cellStyle name="_ОАО РЖД усс" xfId="69"/>
    <cellStyle name="_ПЗЭС Акт по РУСЭНЕРГОСБЫТУ (дог. 785)" xfId="70"/>
    <cellStyle name="_ПЗЭС Акт по РУСЭНЕРГОСБЫТУ (дог. 785)" xfId="71"/>
    <cellStyle name="_ПЦЭС Акт по РУСЭНЕРГОСБЫТУ" xfId="72"/>
    <cellStyle name="_ПЦЭС Акт по РУСЭНЕРГОСБЫТУ" xfId="73"/>
    <cellStyle name="_ПЦЭС Акт по РУСЭНЕРГОСБЫТУ (дог. 785)" xfId="74"/>
    <cellStyle name="_ПЦЭС Акт по РУСЭНЕРГОСБЫТУ (дог. 785)" xfId="75"/>
    <cellStyle name="_ПЦЭС Акт по РУСЭНЕРГОСБЫТУ (дог. 785) (1)" xfId="76"/>
    <cellStyle name="_ПЦЭС Акт по РУСЭНЕРГОСБЫТУ (дог. 785) (1)" xfId="77"/>
    <cellStyle name="_ПЦЭС Акт по РУСЭНЕРГОСБЫТУ (дог.516)" xfId="78"/>
    <cellStyle name="_ПЦЭС Акт по РУСЭНЕРГОСБЫТУ (дог.516)" xfId="79"/>
    <cellStyle name="_ПЦЭС Акт по РУСЭНЕРГОСБЫТУ (дог.516) (1)" xfId="80"/>
    <cellStyle name="_ПЦЭС Акт по РУСЭНЕРГОСБЫТУ (дог.516) (1)" xfId="81"/>
    <cellStyle name="_ПЦЭС Акт по РУСЭНЕРГОСБЫТУ (дог.516)_1" xfId="82"/>
    <cellStyle name="_ПЦЭС Акт по РУСЭНЕРГОСБЫТУ (дог.516)_1" xfId="83"/>
    <cellStyle name="_Русэнергосбыт 516" xfId="84"/>
    <cellStyle name="_Русэнергосбыт 516" xfId="85"/>
    <cellStyle name="_РУСЭНЕРГОСБЫТ СВОД Акт перв учета январь 2012 ПЭС" xfId="86"/>
    <cellStyle name="_РУСЭНЕРГОСБЫТ СВОД Акт перв учета январь 2012 ПЭС" xfId="87"/>
    <cellStyle name="" xfId="88"/>
    <cellStyle name="1" xfId="89"/>
    <cellStyle name="2" xfId="90"/>
    <cellStyle name="20% - Акцент1 2" xfId="91"/>
    <cellStyle name="20% - Акцент1 2 2" xfId="92"/>
    <cellStyle name="20% - Акцент1 3" xfId="93"/>
    <cellStyle name="20% - Акцент2 2" xfId="94"/>
    <cellStyle name="20% - Акцент2 2 2" xfId="95"/>
    <cellStyle name="20% - Акцент2 3" xfId="96"/>
    <cellStyle name="20% - Акцент3 2" xfId="97"/>
    <cellStyle name="20% - Акцент3 2 2" xfId="98"/>
    <cellStyle name="20% - Акцент3 3" xfId="99"/>
    <cellStyle name="20% - Акцент4 2" xfId="100"/>
    <cellStyle name="20% - Акцент4 2 2" xfId="101"/>
    <cellStyle name="20% - Акцент4 3" xfId="102"/>
    <cellStyle name="20% - Акцент5 2" xfId="103"/>
    <cellStyle name="20% - Акцент5 2 2" xfId="104"/>
    <cellStyle name="20% - Акцент5 3" xfId="105"/>
    <cellStyle name="20% - Акцент6 2" xfId="106"/>
    <cellStyle name="20% - Акцент6 2 2" xfId="107"/>
    <cellStyle name="20% - Акцент6 3" xfId="108"/>
    <cellStyle name="40% - Акцент1 2" xfId="109"/>
    <cellStyle name="40% - Акцент1 2 2" xfId="110"/>
    <cellStyle name="40% - Акцент1 3" xfId="111"/>
    <cellStyle name="40% - Акцент2 2" xfId="112"/>
    <cellStyle name="40% - Акцент2 2 2" xfId="113"/>
    <cellStyle name="40% - Акцент2 3" xfId="114"/>
    <cellStyle name="40% - Акцент3 2" xfId="115"/>
    <cellStyle name="40% - Акцент3 2 2" xfId="116"/>
    <cellStyle name="40% - Акцент3 3" xfId="117"/>
    <cellStyle name="40% - Акцент4 2" xfId="118"/>
    <cellStyle name="40% - Акцент4 2 2" xfId="119"/>
    <cellStyle name="40% - Акцент4 3" xfId="120"/>
    <cellStyle name="40% - Акцент5 2" xfId="121"/>
    <cellStyle name="40% - Акцент5 2 2" xfId="122"/>
    <cellStyle name="40% - Акцент5 3" xfId="123"/>
    <cellStyle name="40% - Акцент6 2" xfId="124"/>
    <cellStyle name="40% - Акцент6 2 2" xfId="125"/>
    <cellStyle name="40% - Акцент6 3" xfId="126"/>
    <cellStyle name="60% - Акцент1 2" xfId="127"/>
    <cellStyle name="60% - Акцент1 2 2" xfId="128"/>
    <cellStyle name="60% - Акцент1 3" xfId="129"/>
    <cellStyle name="60% - Акцент2 2" xfId="130"/>
    <cellStyle name="60% - Акцент2 3" xfId="131"/>
    <cellStyle name="60% - Акцент3 2" xfId="132"/>
    <cellStyle name="60% - Акцент3 2 2" xfId="133"/>
    <cellStyle name="60% - Акцент3 3" xfId="134"/>
    <cellStyle name="60% - Акцент4 2" xfId="135"/>
    <cellStyle name="60% - Акцент4 2 2" xfId="136"/>
    <cellStyle name="60% - Акцент4 3" xfId="137"/>
    <cellStyle name="60% - Акцент5 2" xfId="138"/>
    <cellStyle name="60% - Акцент5 3" xfId="139"/>
    <cellStyle name="60% - Акцент6 2" xfId="140"/>
    <cellStyle name="60% - Акцент6 2 2" xfId="141"/>
    <cellStyle name="60% - Акцент6 3" xfId="142"/>
    <cellStyle name="Comma [0]_irl tel sep5" xfId="143"/>
    <cellStyle name="Comma_irl tel sep5" xfId="144"/>
    <cellStyle name="Currency [0]_irl tel sep5" xfId="145"/>
    <cellStyle name="Currency_irl tel sep5" xfId="146"/>
    <cellStyle name="Euro" xfId="147"/>
    <cellStyle name="Euro 2" xfId="148"/>
    <cellStyle name="Normal_ASUS" xfId="149"/>
    <cellStyle name="normбlnм_laroux" xfId="150"/>
    <cellStyle name="S0" xfId="151"/>
    <cellStyle name="S1" xfId="152"/>
    <cellStyle name="S10" xfId="153"/>
    <cellStyle name="S10 2" xfId="154"/>
    <cellStyle name="S11" xfId="155"/>
    <cellStyle name="S12" xfId="156"/>
    <cellStyle name="S13" xfId="157"/>
    <cellStyle name="S14" xfId="158"/>
    <cellStyle name="S15" xfId="159"/>
    <cellStyle name="S16" xfId="160"/>
    <cellStyle name="S17" xfId="161"/>
    <cellStyle name="S18" xfId="162"/>
    <cellStyle name="S19" xfId="163"/>
    <cellStyle name="S2" xfId="164"/>
    <cellStyle name="S20" xfId="165"/>
    <cellStyle name="S21" xfId="166"/>
    <cellStyle name="S21 2" xfId="167"/>
    <cellStyle name="S22" xfId="168"/>
    <cellStyle name="S23" xfId="169"/>
    <cellStyle name="S24" xfId="170"/>
    <cellStyle name="S25" xfId="171"/>
    <cellStyle name="S26" xfId="172"/>
    <cellStyle name="S27" xfId="173"/>
    <cellStyle name="S28" xfId="174"/>
    <cellStyle name="S29" xfId="175"/>
    <cellStyle name="S3" xfId="176"/>
    <cellStyle name="S30" xfId="177"/>
    <cellStyle name="S31" xfId="178"/>
    <cellStyle name="S4" xfId="179"/>
    <cellStyle name="S5" xfId="180"/>
    <cellStyle name="S6" xfId="181"/>
    <cellStyle name="S6 2" xfId="182"/>
    <cellStyle name="S7" xfId="183"/>
    <cellStyle name="S7 2" xfId="184"/>
    <cellStyle name="S7 3" xfId="185"/>
    <cellStyle name="S8" xfId="186"/>
    <cellStyle name="S8 2" xfId="187"/>
    <cellStyle name="S8 3" xfId="188"/>
    <cellStyle name="S9" xfId="189"/>
    <cellStyle name="S9 2" xfId="190"/>
    <cellStyle name="Акцент1 2" xfId="191"/>
    <cellStyle name="Акцент1 2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2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ерно" xfId="207"/>
    <cellStyle name="Вывод 2" xfId="208"/>
    <cellStyle name="Вывод 2 2" xfId="209"/>
    <cellStyle name="Вывод 3" xfId="210"/>
    <cellStyle name="Вычисление 2" xfId="211"/>
    <cellStyle name="Вычисление 2 2" xfId="212"/>
    <cellStyle name="Вычисление 3" xfId="213"/>
    <cellStyle name="Гиперссылка 2" xfId="214"/>
    <cellStyle name="Денежный 2" xfId="215"/>
    <cellStyle name="Денежный 3" xfId="216"/>
    <cellStyle name="Є" xfId="217"/>
    <cellStyle name="Є_x0004_" xfId="218"/>
    <cellStyle name="ЄЀЄЄЄ" xfId="219"/>
    <cellStyle name="ЄЄ" xfId="220"/>
    <cellStyle name="ЄЄ_x0004_" xfId="221"/>
    <cellStyle name="ЄЄ 2" xfId="222"/>
    <cellStyle name="ЄЄ_x0004_ 2" xfId="223"/>
    <cellStyle name="ЄЄ 3" xfId="224"/>
    <cellStyle name="ЄЄ_x0004_ 3" xfId="225"/>
    <cellStyle name="ЄЄ 4" xfId="226"/>
    <cellStyle name="ЄЄ_x0004_ 4" xfId="227"/>
    <cellStyle name="ЄЄ 5" xfId="228"/>
    <cellStyle name="ЄЄ_x0004_ 5" xfId="229"/>
    <cellStyle name="ЄЄЀЄ" xfId="230"/>
    <cellStyle name="ЄЄЄ_x0004_" xfId="231"/>
    <cellStyle name="ЄЄ_x0004_Є_x0004_" xfId="232"/>
    <cellStyle name="ЄЄЄ 2" xfId="233"/>
    <cellStyle name="ЄЄЄ_x0004_ 2" xfId="234"/>
    <cellStyle name="ЄЄЄ 3" xfId="235"/>
    <cellStyle name="ЄЄЄ_x0004_ 3" xfId="236"/>
    <cellStyle name="ЄЄЄ 4" xfId="237"/>
    <cellStyle name="ЄЄЄ_x0004_ 4" xfId="238"/>
    <cellStyle name="ЄЄЄ 5" xfId="239"/>
    <cellStyle name="ЄЄЄ_x0004_ 5" xfId="240"/>
    <cellStyle name="ЄЄЄЄ_x0004_" xfId="241"/>
    <cellStyle name="ЄЄЄЄ 2" xfId="242"/>
    <cellStyle name="ЄЄЄЄ_x0004_ 2" xfId="243"/>
    <cellStyle name="ЄЄЄЄ 3" xfId="244"/>
    <cellStyle name="ЄЄЄЄ_x0004_ 3" xfId="245"/>
    <cellStyle name="ЄЄЄЄ 4" xfId="246"/>
    <cellStyle name="ЄЄЄЄ_x0004_ 4" xfId="247"/>
    <cellStyle name="ЄЄЄЄ 5" xfId="248"/>
    <cellStyle name="ЄЄЄЄ_x0004_ 5" xfId="249"/>
    <cellStyle name="ЄЄЄЄЄ" xfId="250"/>
    <cellStyle name="ЄЄЄЄЄ_x0004_" xfId="251"/>
    <cellStyle name="ЄЄЄЄЄ_x0004_ 2" xfId="252"/>
    <cellStyle name="ЄЄЄЄ_x0004_ЄЄЄ" xfId="253"/>
    <cellStyle name="ЄЄЄЄ_x0004_ЄЄЄ 2" xfId="254"/>
    <cellStyle name="ЄЄЄЄЄ_x0004_ЄЄЄ" xfId="255"/>
    <cellStyle name="ЄЄЄЄЄ_x0004_ЄЄЄ 2" xfId="256"/>
    <cellStyle name="ЄЄ_x0004_ЄЄЄЄЄЄЄ" xfId="257"/>
    <cellStyle name="ЄЄ_x0004_ЄЄЄЄЄЄЄ 2" xfId="258"/>
    <cellStyle name="Заголовок 1 2" xfId="259"/>
    <cellStyle name="Заголовок 1 2 2" xfId="260"/>
    <cellStyle name="Заголовок 1 3" xfId="261"/>
    <cellStyle name="Заголовок 2 2" xfId="262"/>
    <cellStyle name="Заголовок 2 2 2" xfId="263"/>
    <cellStyle name="Заголовок 2 3" xfId="264"/>
    <cellStyle name="Заголовок 3 2" xfId="265"/>
    <cellStyle name="Заголовок 3 2 2" xfId="266"/>
    <cellStyle name="Заголовок 3 3" xfId="267"/>
    <cellStyle name="Заголовок 4 2" xfId="268"/>
    <cellStyle name="Заголовок 4 2 2" xfId="269"/>
    <cellStyle name="Заголовок 4 3" xfId="270"/>
    <cellStyle name="Значение" xfId="271"/>
    <cellStyle name="Итог 2" xfId="272"/>
    <cellStyle name="Итог 2 2" xfId="273"/>
    <cellStyle name="Итог 3" xfId="274"/>
    <cellStyle name="Контрольная ячейка 2" xfId="275"/>
    <cellStyle name="Контрольная ячейка 3" xfId="276"/>
    <cellStyle name="Название 2" xfId="277"/>
    <cellStyle name="Название 2 2" xfId="278"/>
    <cellStyle name="Название 3" xfId="279"/>
    <cellStyle name="Нейтральный 2" xfId="280"/>
    <cellStyle name="Нейтральный 3" xfId="281"/>
    <cellStyle name="Обычный" xfId="0" builtinId="0"/>
    <cellStyle name="Обычный 10" xfId="282"/>
    <cellStyle name="Обычный 10 2" xfId="283"/>
    <cellStyle name="Обычный 11" xfId="284"/>
    <cellStyle name="Обычный 11 2" xfId="285"/>
    <cellStyle name="Обычный 11 3" xfId="286"/>
    <cellStyle name="Обычный 11 4" xfId="287"/>
    <cellStyle name="Обычный 11 5" xfId="288"/>
    <cellStyle name="Обычный 11_интегр акт" xfId="289"/>
    <cellStyle name="Обычный 12" xfId="290"/>
    <cellStyle name="Обычный 12 2" xfId="291"/>
    <cellStyle name="Обычный 12 3" xfId="292"/>
    <cellStyle name="Обычный 12 4" xfId="293"/>
    <cellStyle name="Обычный 12 5" xfId="294"/>
    <cellStyle name="Обычный 12_интегр акт" xfId="295"/>
    <cellStyle name="Обычный 13" xfId="296"/>
    <cellStyle name="Обычный 14" xfId="297"/>
    <cellStyle name="Обычный 14 2" xfId="298"/>
    <cellStyle name="Обычный 15" xfId="299"/>
    <cellStyle name="Обычный 15 2" xfId="300"/>
    <cellStyle name="Обычный 15 3" xfId="301"/>
    <cellStyle name="Обычный 15 4" xfId="302"/>
    <cellStyle name="Обычный 15 5" xfId="303"/>
    <cellStyle name="Обычный 15 6" xfId="304"/>
    <cellStyle name="Обычный 15_интегр акт" xfId="305"/>
    <cellStyle name="Обычный 16" xfId="306"/>
    <cellStyle name="Обычный 16 2" xfId="307"/>
    <cellStyle name="Обычный 17" xfId="308"/>
    <cellStyle name="Обычный 17 2" xfId="309"/>
    <cellStyle name="Обычный 18" xfId="310"/>
    <cellStyle name="Обычный 18 2" xfId="311"/>
    <cellStyle name="Обычный 19" xfId="312"/>
    <cellStyle name="Обычный 19 2" xfId="313"/>
    <cellStyle name="Обычный 2" xfId="314"/>
    <cellStyle name="Обычный 2 2" xfId="315"/>
    <cellStyle name="Обычный 2 2 2" xfId="316"/>
    <cellStyle name="Обычный 2 2 2 2" xfId="317"/>
    <cellStyle name="Обычный 2 2 2 2 2" xfId="318"/>
    <cellStyle name="Обычный 2 2 2 2 2 2" xfId="319"/>
    <cellStyle name="Обычный 2 2 2 2 2 2 2" xfId="320"/>
    <cellStyle name="Обычный 2 2 2 2 2 2 2 2" xfId="321"/>
    <cellStyle name="Обычный 2 2 3" xfId="322"/>
    <cellStyle name="Обычный 2 2 4" xfId="323"/>
    <cellStyle name="Обычный 2 2_Отчет РЖД юр Артем март 2009 Влад лин отде" xfId="324"/>
    <cellStyle name="Обычный 2 3" xfId="325"/>
    <cellStyle name="Обычный 2 3 2" xfId="326"/>
    <cellStyle name="Обычный 2 4" xfId="327"/>
    <cellStyle name="Обычный 2 4 2" xfId="328"/>
    <cellStyle name="Обычный 2 47" xfId="329"/>
    <cellStyle name="Обычный 2 5" xfId="330"/>
    <cellStyle name="Обычный 2 5 2" xfId="331"/>
    <cellStyle name="Обычный 2 54" xfId="332"/>
    <cellStyle name="Обычный 2 6" xfId="333"/>
    <cellStyle name="Обычный 2 7" xfId="334"/>
    <cellStyle name="Обычный 2 8" xfId="335"/>
    <cellStyle name="Обычный 2 9" xfId="336"/>
    <cellStyle name="Обычный 2_Акт первичного учета ООО РУСЭНЕРГОСБЫТ СП ПЗЭС сен13" xfId="337"/>
    <cellStyle name="Обычный 20" xfId="338"/>
    <cellStyle name="Обычный 21" xfId="339"/>
    <cellStyle name="Обычный 22" xfId="340"/>
    <cellStyle name="Обычный 23" xfId="341"/>
    <cellStyle name="Обычный 24" xfId="342"/>
    <cellStyle name="Обычный 25" xfId="343"/>
    <cellStyle name="Обычный 26" xfId="344"/>
    <cellStyle name="Обычный 27" xfId="345"/>
    <cellStyle name="Обычный 28" xfId="346"/>
    <cellStyle name="Обычный 29" xfId="347"/>
    <cellStyle name="Обычный 3" xfId="348"/>
    <cellStyle name="Обычный 3 10" xfId="349"/>
    <cellStyle name="Обычный 3 2" xfId="350"/>
    <cellStyle name="Обычный 3 2 2" xfId="351"/>
    <cellStyle name="Обычный 3 2 2 2" xfId="352"/>
    <cellStyle name="Обычный 3 2 2 2 2" xfId="353"/>
    <cellStyle name="Обычный 3 2 2 2 3" xfId="354"/>
    <cellStyle name="Обычный 3 2 2 3" xfId="355"/>
    <cellStyle name="Обычный 3 2 2 4" xfId="356"/>
    <cellStyle name="Обычный 3 2 2 5" xfId="357"/>
    <cellStyle name="Обычный 3 2 2 6" xfId="358"/>
    <cellStyle name="Обычный 3 2 2_интегр акт" xfId="359"/>
    <cellStyle name="Обычный 3 2 3" xfId="360"/>
    <cellStyle name="Обычный 3 2 4" xfId="361"/>
    <cellStyle name="Обычный 3 2 5" xfId="362"/>
    <cellStyle name="Обычный 3 2 6" xfId="363"/>
    <cellStyle name="Обычный 3 2 7" xfId="364"/>
    <cellStyle name="Обычный 3 3" xfId="365"/>
    <cellStyle name="Обычный 3 3 2" xfId="366"/>
    <cellStyle name="Обычный 3 3 3" xfId="367"/>
    <cellStyle name="Обычный 3 3 4" xfId="368"/>
    <cellStyle name="Обычный 3 3 5" xfId="369"/>
    <cellStyle name="Обычный 3 4" xfId="370"/>
    <cellStyle name="Обычный 3 5" xfId="371"/>
    <cellStyle name="Обычный 3 6" xfId="372"/>
    <cellStyle name="Обычный 3 7" xfId="373"/>
    <cellStyle name="Обычный 3 8" xfId="374"/>
    <cellStyle name="Обычный 3 9" xfId="375"/>
    <cellStyle name="Обычный 3_интегр акт" xfId="376"/>
    <cellStyle name="Обычный 30" xfId="377"/>
    <cellStyle name="Обычный 31" xfId="378"/>
    <cellStyle name="Обычный 32" xfId="379"/>
    <cellStyle name="Обычный 33" xfId="380"/>
    <cellStyle name="Обычный 34" xfId="381"/>
    <cellStyle name="Обычный 35" xfId="382"/>
    <cellStyle name="Обычный 36" xfId="383"/>
    <cellStyle name="Обычный 37" xfId="384"/>
    <cellStyle name="Обычный 38" xfId="385"/>
    <cellStyle name="Обычный 39" xfId="386"/>
    <cellStyle name="Обычный 4" xfId="387"/>
    <cellStyle name="Обычный 4 2" xfId="388"/>
    <cellStyle name="Обычный 4 2 2" xfId="389"/>
    <cellStyle name="Обычный 4 2 3" xfId="390"/>
    <cellStyle name="Обычный 4 2 4" xfId="391"/>
    <cellStyle name="Обычный 4 2 5" xfId="392"/>
    <cellStyle name="Обычный 4 2 6" xfId="393"/>
    <cellStyle name="Обычный 4 2_интегр акт" xfId="394"/>
    <cellStyle name="Обычный 4 3" xfId="395"/>
    <cellStyle name="Обычный 4 4" xfId="396"/>
    <cellStyle name="Обычный 4 5" xfId="397"/>
    <cellStyle name="Обычный 4 6" xfId="398"/>
    <cellStyle name="Обычный 40" xfId="399"/>
    <cellStyle name="Обычный 41" xfId="400"/>
    <cellStyle name="Обычный 42" xfId="401"/>
    <cellStyle name="Обычный 43" xfId="402"/>
    <cellStyle name="Обычный 44" xfId="403"/>
    <cellStyle name="Обычный 45" xfId="404"/>
    <cellStyle name="Обычный 5" xfId="405"/>
    <cellStyle name="Обычный 5 2" xfId="406"/>
    <cellStyle name="Обычный 5 2 2" xfId="407"/>
    <cellStyle name="Обычный 5 2 3" xfId="408"/>
    <cellStyle name="Обычный 5 2 4" xfId="409"/>
    <cellStyle name="Обычный 5 2 5" xfId="410"/>
    <cellStyle name="Обычный 5 2_интегр акт" xfId="411"/>
    <cellStyle name="Обычный 5 3" xfId="412"/>
    <cellStyle name="Обычный 5 4" xfId="413"/>
    <cellStyle name="Обычный 5 5" xfId="414"/>
    <cellStyle name="Обычный 5 6" xfId="415"/>
    <cellStyle name="Обычный 5 7" xfId="416"/>
    <cellStyle name="Обычный 5 8" xfId="417"/>
    <cellStyle name="Обычный 6" xfId="418"/>
    <cellStyle name="Обычный 6 2" xfId="419"/>
    <cellStyle name="Обычный 7" xfId="420"/>
    <cellStyle name="Обычный 7 2" xfId="421"/>
    <cellStyle name="Обычный 8" xfId="422"/>
    <cellStyle name="Обычный 8 2" xfId="423"/>
    <cellStyle name="Обычный 9" xfId="424"/>
    <cellStyle name="Обычный 9 2" xfId="425"/>
    <cellStyle name="Плохой 2" xfId="426"/>
    <cellStyle name="Плохой 3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оцентный 2" xfId="433"/>
    <cellStyle name="Процентный 2 2" xfId="434"/>
    <cellStyle name="Процентный 3" xfId="435"/>
    <cellStyle name="Связанная ячейка 2" xfId="436"/>
    <cellStyle name="Связанная ячейка 3" xfId="437"/>
    <cellStyle name="Стиль 1" xfId="438"/>
    <cellStyle name="Стиль 1 2" xfId="439"/>
    <cellStyle name="Стиль 1 3" xfId="440"/>
    <cellStyle name="Стиль 1 4" xfId="441"/>
    <cellStyle name="Стиль 10" xfId="442"/>
    <cellStyle name="Стиль 10 2" xfId="443"/>
    <cellStyle name="Стиль 10 3" xfId="444"/>
    <cellStyle name="Стиль 11" xfId="445"/>
    <cellStyle name="Стиль 11 2" xfId="446"/>
    <cellStyle name="Стиль 11 3" xfId="447"/>
    <cellStyle name="Стиль 12" xfId="448"/>
    <cellStyle name="Стиль 12 2" xfId="449"/>
    <cellStyle name="Стиль 12 3" xfId="450"/>
    <cellStyle name="Стиль 13" xfId="451"/>
    <cellStyle name="Стиль 13 2" xfId="452"/>
    <cellStyle name="Стиль 14" xfId="453"/>
    <cellStyle name="Стиль 14 2" xfId="454"/>
    <cellStyle name="Стиль 15" xfId="455"/>
    <cellStyle name="Стиль 15 2" xfId="456"/>
    <cellStyle name="Стиль 16" xfId="457"/>
    <cellStyle name="Стиль 16 2" xfId="458"/>
    <cellStyle name="Стиль 17" xfId="459"/>
    <cellStyle name="Стиль 17 2" xfId="460"/>
    <cellStyle name="Стиль 18" xfId="461"/>
    <cellStyle name="Стиль 18 2" xfId="462"/>
    <cellStyle name="Стиль 2" xfId="463"/>
    <cellStyle name="Стиль 2 2" xfId="464"/>
    <cellStyle name="Стиль 2 3" xfId="465"/>
    <cellStyle name="Стиль 3" xfId="466"/>
    <cellStyle name="Стиль 3 2" xfId="467"/>
    <cellStyle name="Стиль 3 3" xfId="468"/>
    <cellStyle name="Стиль 4" xfId="469"/>
    <cellStyle name="Стиль 4 2" xfId="470"/>
    <cellStyle name="Стиль 4 3" xfId="471"/>
    <cellStyle name="Стиль 5" xfId="472"/>
    <cellStyle name="Стиль 5 2" xfId="473"/>
    <cellStyle name="Стиль 5 3" xfId="474"/>
    <cellStyle name="Стиль 6" xfId="475"/>
    <cellStyle name="Стиль 6 2" xfId="476"/>
    <cellStyle name="Стиль 6 3" xfId="477"/>
    <cellStyle name="Стиль 6 4" xfId="478"/>
    <cellStyle name="Стиль 7" xfId="479"/>
    <cellStyle name="Стиль 7 2" xfId="480"/>
    <cellStyle name="Стиль 7 3" xfId="481"/>
    <cellStyle name="Стиль 8" xfId="482"/>
    <cellStyle name="Стиль 8 2" xfId="483"/>
    <cellStyle name="Стиль 8 3" xfId="484"/>
    <cellStyle name="Стиль 9" xfId="485"/>
    <cellStyle name="Стиль 9 2" xfId="486"/>
    <cellStyle name="Стиль 9 3" xfId="487"/>
    <cellStyle name="Текст предупреждения 2" xfId="488"/>
    <cellStyle name="Текст предупреждения 3" xfId="489"/>
    <cellStyle name="Тысячи [0]_PR_KOMPL" xfId="490"/>
    <cellStyle name="Финансовый" xfId="1" builtinId="3"/>
    <cellStyle name="Финансовый 10" xfId="491"/>
    <cellStyle name="Финансовый 10 2" xfId="492"/>
    <cellStyle name="Финансовый 11" xfId="493"/>
    <cellStyle name="Финансовый 11 2" xfId="494"/>
    <cellStyle name="Финансовый 11 3" xfId="495"/>
    <cellStyle name="Финансовый 11_интегр акт" xfId="496"/>
    <cellStyle name="Финансовый 12" xfId="497"/>
    <cellStyle name="Финансовый 12 2" xfId="498"/>
    <cellStyle name="Финансовый 13" xfId="499"/>
    <cellStyle name="Финансовый 13 2" xfId="500"/>
    <cellStyle name="Финансовый 14" xfId="501"/>
    <cellStyle name="Финансовый 14 2" xfId="502"/>
    <cellStyle name="Финансовый 14 3" xfId="503"/>
    <cellStyle name="Финансовый 14 4" xfId="504"/>
    <cellStyle name="Финансовый 14 5" xfId="505"/>
    <cellStyle name="Финансовый 15" xfId="506"/>
    <cellStyle name="Финансовый 16" xfId="507"/>
    <cellStyle name="Финансовый 17" xfId="508"/>
    <cellStyle name="Финансовый 18" xfId="509"/>
    <cellStyle name="Финансовый 19" xfId="510"/>
    <cellStyle name="Финансовый 2" xfId="511"/>
    <cellStyle name="Финансовый 2 2" xfId="512"/>
    <cellStyle name="Финансовый 2 2 2" xfId="513"/>
    <cellStyle name="Финансовый 2 2 3" xfId="514"/>
    <cellStyle name="Финансовый 2 2 4" xfId="515"/>
    <cellStyle name="Финансовый 2 3" xfId="516"/>
    <cellStyle name="Финансовый 2 4" xfId="517"/>
    <cellStyle name="Финансовый 2 5" xfId="518"/>
    <cellStyle name="Финансовый 2 6" xfId="519"/>
    <cellStyle name="Финансовый 2 7" xfId="520"/>
    <cellStyle name="Финансовый 2 8" xfId="521"/>
    <cellStyle name="Финансовый 20" xfId="522"/>
    <cellStyle name="Финансовый 21" xfId="523"/>
    <cellStyle name="Финансовый 22" xfId="524"/>
    <cellStyle name="Финансовый 23" xfId="525"/>
    <cellStyle name="Финансовый 24" xfId="526"/>
    <cellStyle name="Финансовый 3" xfId="527"/>
    <cellStyle name="Финансовый 3 2" xfId="528"/>
    <cellStyle name="Финансовый 3 2 2" xfId="529"/>
    <cellStyle name="Финансовый 3 2 2 2" xfId="530"/>
    <cellStyle name="Финансовый 3 2 2 2 2" xfId="531"/>
    <cellStyle name="Финансовый 3 2 2 2 2 2" xfId="532"/>
    <cellStyle name="Финансовый 3 2 2 2 2 2 2" xfId="533"/>
    <cellStyle name="Финансовый 3 2 2 2 2 2 2 2" xfId="534"/>
    <cellStyle name="Финансовый 3 2 3" xfId="535"/>
    <cellStyle name="Финансовый 3 3" xfId="536"/>
    <cellStyle name="Финансовый 4" xfId="537"/>
    <cellStyle name="Финансовый 4 2" xfId="538"/>
    <cellStyle name="Финансовый 4 3" xfId="539"/>
    <cellStyle name="Финансовый 4 4" xfId="540"/>
    <cellStyle name="Финансовый 4 5" xfId="541"/>
    <cellStyle name="Финансовый 5" xfId="542"/>
    <cellStyle name="Финансовый 6" xfId="543"/>
    <cellStyle name="Финансовый 6 2" xfId="544"/>
    <cellStyle name="Финансовый 7" xfId="545"/>
    <cellStyle name="Финансовый 8" xfId="546"/>
    <cellStyle name="Финансовый 8 2" xfId="547"/>
    <cellStyle name="Финансовый 9" xfId="548"/>
    <cellStyle name="Финансовый 9 2" xfId="549"/>
    <cellStyle name="Формула_Книга3" xfId="550"/>
    <cellStyle name="Хороший 2" xfId="551"/>
    <cellStyle name="Хороший 3" xfId="552"/>
    <cellStyle name="ЏђЋ–…Ќ’Ќ›‰" xfId="553"/>
    <cellStyle name="㼿" xfId="554"/>
    <cellStyle name="㼿?" xfId="555"/>
    <cellStyle name="㼿㼿" xfId="556"/>
    <cellStyle name="㼿㼿 2" xfId="557"/>
    <cellStyle name="㼿㼿 3" xfId="558"/>
    <cellStyle name="㼿㼿?" xfId="559"/>
    <cellStyle name="㼿㼿? 2" xfId="560"/>
    <cellStyle name="㼿㼿? 3" xfId="561"/>
    <cellStyle name="㼿㼿?_интегр." xfId="562"/>
    <cellStyle name="㼿㼿_V гп " xfId="563"/>
    <cellStyle name="㼿㼿㼿" xfId="564"/>
    <cellStyle name="㼿㼿㼿 2" xfId="565"/>
    <cellStyle name="㼿㼿㼿?" xfId="566"/>
    <cellStyle name="㼿㼿㼿? 2" xfId="567"/>
    <cellStyle name="㼿㼿㼿? 3" xfId="568"/>
    <cellStyle name="㼿㼿㼿_V гп " xfId="569"/>
    <cellStyle name="㼿㼿㼿㼿" xfId="570"/>
    <cellStyle name="㼿㼿㼿㼿?" xfId="571"/>
    <cellStyle name="㼿㼿㼿㼿㼿" xfId="572"/>
    <cellStyle name="㼿㼿㼿㼿㼿?" xfId="573"/>
    <cellStyle name="㼿㼿㼿㼿㼿㼿" xfId="574"/>
    <cellStyle name="㼿㼿㼿㼿㼿㼿?" xfId="575"/>
    <cellStyle name="㼿㼿㼿㼿㼿㼿㼿" xfId="576"/>
    <cellStyle name="㼿㼿㼿㼿㼿㼿㼿㼿" xfId="577"/>
    <cellStyle name="㼿㼿㼿㼿㼿㼿㼿㼿㼿" xfId="578"/>
    <cellStyle name="㼿㼿㼿㼿㼿㼿㼿㼿㼿㼿" xfId="579"/>
    <cellStyle name="㼿㼿㼿㼿㼿㼿㼿㼿㼿㼿㼿㼿㼿㼿㼿㼿㼿㼿㼿㼿㼿㼿㼿㼿㼿㼿㼿㼿㼿" xfId="5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7"/>
  <sheetViews>
    <sheetView zoomScale="70" zoomScaleNormal="70" workbookViewId="0">
      <selection activeCell="D23" sqref="D23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>
      <c r="A2" s="302" t="s">
        <v>21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4" s="2" customFormat="1" ht="33" customHeight="1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22.5" customHeight="1">
      <c r="A4" s="299" t="s">
        <v>24</v>
      </c>
      <c r="B4" s="303" t="s">
        <v>20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5"/>
    </row>
    <row r="5" spans="1:14" ht="22.5" customHeight="1">
      <c r="A5" s="300"/>
      <c r="B5" s="4" t="s">
        <v>14</v>
      </c>
      <c r="C5" s="3">
        <v>57133890</v>
      </c>
      <c r="D5" s="3">
        <v>50720864</v>
      </c>
      <c r="E5" s="3">
        <v>58294527</v>
      </c>
      <c r="F5" s="3">
        <v>56358814</v>
      </c>
      <c r="G5" s="3">
        <v>56290513</v>
      </c>
      <c r="H5" s="3">
        <v>47030115</v>
      </c>
      <c r="I5" s="3">
        <v>46962238</v>
      </c>
      <c r="J5" s="3">
        <v>50761432</v>
      </c>
      <c r="K5" s="3">
        <v>52016358</v>
      </c>
      <c r="L5" s="3">
        <v>53226335</v>
      </c>
      <c r="M5" s="3">
        <v>56447977</v>
      </c>
      <c r="N5" s="3">
        <v>62150761</v>
      </c>
    </row>
    <row r="6" spans="1:14" ht="22.5" customHeight="1">
      <c r="A6" s="300"/>
      <c r="B6" s="4" t="s">
        <v>15</v>
      </c>
      <c r="C6" s="3">
        <v>1685123</v>
      </c>
      <c r="D6" s="3">
        <v>1279493</v>
      </c>
      <c r="E6" s="3">
        <v>890432</v>
      </c>
      <c r="F6" s="3">
        <v>671710</v>
      </c>
      <c r="G6" s="3">
        <v>530787</v>
      </c>
      <c r="H6" s="3">
        <v>313323</v>
      </c>
      <c r="I6" s="3">
        <v>300685</v>
      </c>
      <c r="J6" s="3">
        <v>221367</v>
      </c>
      <c r="K6" s="3">
        <v>301601</v>
      </c>
      <c r="L6" s="3">
        <v>516172</v>
      </c>
      <c r="M6" s="3">
        <v>801204</v>
      </c>
      <c r="N6" s="3">
        <v>1120073</v>
      </c>
    </row>
    <row r="7" spans="1:14" ht="22.5" customHeight="1">
      <c r="A7" s="300"/>
      <c r="B7" s="4" t="s">
        <v>16</v>
      </c>
      <c r="C7" s="3">
        <v>794845</v>
      </c>
      <c r="D7" s="3">
        <v>685555</v>
      </c>
      <c r="E7" s="3">
        <v>655996</v>
      </c>
      <c r="F7" s="3">
        <v>572792</v>
      </c>
      <c r="G7" s="3">
        <v>370891</v>
      </c>
      <c r="H7" s="3">
        <v>238685</v>
      </c>
      <c r="I7" s="3">
        <v>251002</v>
      </c>
      <c r="J7" s="3">
        <v>271938</v>
      </c>
      <c r="K7" s="3">
        <v>251782</v>
      </c>
      <c r="L7" s="3">
        <v>330382</v>
      </c>
      <c r="M7" s="3">
        <v>486367</v>
      </c>
      <c r="N7" s="3">
        <v>669732</v>
      </c>
    </row>
    <row r="8" spans="1:14" ht="22.5" customHeight="1">
      <c r="A8" s="301"/>
      <c r="B8" s="9" t="s">
        <v>17</v>
      </c>
      <c r="C8" s="12">
        <v>237946</v>
      </c>
      <c r="D8" s="12">
        <v>259149</v>
      </c>
      <c r="E8" s="12">
        <v>181797</v>
      </c>
      <c r="F8" s="12">
        <v>187620</v>
      </c>
      <c r="G8" s="12">
        <v>118943</v>
      </c>
      <c r="H8" s="12">
        <v>97505</v>
      </c>
      <c r="I8" s="12">
        <v>101699</v>
      </c>
      <c r="J8" s="12">
        <v>87747</v>
      </c>
      <c r="K8" s="12">
        <v>94743</v>
      </c>
      <c r="L8" s="12">
        <v>125109</v>
      </c>
      <c r="M8" s="12">
        <v>195021</v>
      </c>
      <c r="N8" s="12">
        <v>241615</v>
      </c>
    </row>
    <row r="9" spans="1:14" ht="22.5" customHeight="1">
      <c r="A9" s="299" t="s">
        <v>25</v>
      </c>
      <c r="B9" s="308" t="s">
        <v>20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10"/>
    </row>
    <row r="10" spans="1:14" ht="22.5" customHeight="1">
      <c r="A10" s="300"/>
      <c r="B10" s="4" t="s">
        <v>16</v>
      </c>
      <c r="C10" s="14">
        <v>454647</v>
      </c>
      <c r="D10" s="14">
        <v>368371</v>
      </c>
      <c r="E10" s="14">
        <v>241079</v>
      </c>
      <c r="F10" s="14">
        <v>222867</v>
      </c>
      <c r="G10" s="14">
        <v>117137</v>
      </c>
      <c r="H10" s="14">
        <v>180631</v>
      </c>
      <c r="I10" s="14">
        <v>154929</v>
      </c>
      <c r="J10" s="14">
        <v>189977</v>
      </c>
      <c r="K10" s="14">
        <v>189977</v>
      </c>
      <c r="L10" s="14">
        <v>195085</v>
      </c>
      <c r="M10" s="14">
        <v>168938</v>
      </c>
      <c r="N10" s="14">
        <v>335248</v>
      </c>
    </row>
    <row r="11" spans="1:14" ht="50.25" customHeight="1">
      <c r="A11" s="301"/>
      <c r="B11" s="9" t="s">
        <v>17</v>
      </c>
      <c r="C11" s="3">
        <v>49851</v>
      </c>
      <c r="D11" s="3">
        <v>55058</v>
      </c>
      <c r="E11" s="3">
        <v>48674</v>
      </c>
      <c r="F11" s="3">
        <v>51151</v>
      </c>
      <c r="G11" s="3">
        <v>55877</v>
      </c>
      <c r="H11" s="3">
        <v>55060</v>
      </c>
      <c r="I11" s="3">
        <v>50029</v>
      </c>
      <c r="J11" s="3">
        <v>51468</v>
      </c>
      <c r="K11" s="3">
        <v>51468</v>
      </c>
      <c r="L11" s="3">
        <v>58193</v>
      </c>
      <c r="M11" s="3">
        <v>51340</v>
      </c>
      <c r="N11" s="3">
        <v>54313</v>
      </c>
    </row>
    <row r="12" spans="1:14" ht="50.25" customHeight="1">
      <c r="A12" s="299" t="s">
        <v>26</v>
      </c>
      <c r="B12" s="308" t="s">
        <v>20</v>
      </c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10"/>
    </row>
    <row r="13" spans="1:14" ht="50.25" customHeight="1">
      <c r="A13" s="301"/>
      <c r="B13" s="4" t="s">
        <v>17</v>
      </c>
      <c r="C13" s="3">
        <v>31995</v>
      </c>
      <c r="D13" s="3">
        <v>33148</v>
      </c>
      <c r="E13" s="3">
        <v>37056</v>
      </c>
      <c r="F13" s="3">
        <v>31750</v>
      </c>
      <c r="G13" s="3">
        <v>26587</v>
      </c>
      <c r="H13" s="3">
        <v>29650</v>
      </c>
      <c r="I13" s="3">
        <v>31995</v>
      </c>
      <c r="J13" s="3">
        <v>34998</v>
      </c>
      <c r="K13" s="3">
        <v>25729</v>
      </c>
      <c r="L13" s="3">
        <v>29220</v>
      </c>
      <c r="M13" s="3">
        <v>29563</v>
      </c>
      <c r="N13" s="3">
        <v>33875</v>
      </c>
    </row>
    <row r="14" spans="1:14" ht="22.5" customHeight="1">
      <c r="A14" s="306" t="s">
        <v>18</v>
      </c>
      <c r="B14" s="307"/>
      <c r="C14" s="8">
        <f t="shared" ref="C14:N14" si="0">SUM(C5:C13)</f>
        <v>60388297</v>
      </c>
      <c r="D14" s="8">
        <f t="shared" si="0"/>
        <v>53401638</v>
      </c>
      <c r="E14" s="8">
        <f t="shared" si="0"/>
        <v>60349561</v>
      </c>
      <c r="F14" s="8">
        <f t="shared" si="0"/>
        <v>58096704</v>
      </c>
      <c r="G14" s="8">
        <f t="shared" si="0"/>
        <v>57510735</v>
      </c>
      <c r="H14" s="8">
        <f t="shared" si="0"/>
        <v>47944969</v>
      </c>
      <c r="I14" s="8">
        <f t="shared" si="0"/>
        <v>47852577</v>
      </c>
      <c r="J14" s="8">
        <f t="shared" si="0"/>
        <v>51618927</v>
      </c>
      <c r="K14" s="8">
        <f t="shared" si="0"/>
        <v>52931658</v>
      </c>
      <c r="L14" s="8">
        <f t="shared" si="0"/>
        <v>54480496</v>
      </c>
      <c r="M14" s="8">
        <f t="shared" si="0"/>
        <v>58180410</v>
      </c>
      <c r="N14" s="8">
        <f t="shared" si="0"/>
        <v>64605617</v>
      </c>
    </row>
    <row r="15" spans="1:14" ht="22.5" customHeight="1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22.5" customHeight="1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22.5" customHeight="1">
      <c r="A17" s="10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22.5" customHeight="1">
      <c r="A18" s="10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22.5" customHeight="1">
      <c r="A19" s="10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22.5" customHeight="1">
      <c r="A20" s="10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22.5" customHeight="1">
      <c r="A21" s="10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22.5" customHeight="1">
      <c r="A22" s="10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2.5" customHeight="1">
      <c r="A23" s="10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22.5" customHeight="1">
      <c r="A24" s="10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22.5" customHeight="1">
      <c r="A25" s="10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22.5" customHeight="1">
      <c r="A26" s="10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22.5" customHeight="1">
      <c r="A27" s="10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22.5" customHeight="1">
      <c r="A28" s="10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22.5" customHeight="1">
      <c r="A29" s="10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22.5" customHeight="1">
      <c r="A30" s="10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22.5" customHeight="1">
      <c r="A31" s="10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22.5" customHeight="1">
      <c r="A32" s="10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22.5" customHeight="1">
      <c r="A33" s="10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22.5" customHeight="1">
      <c r="I34" s="11"/>
      <c r="J34" s="11"/>
      <c r="K34" s="11"/>
      <c r="L34" s="11"/>
      <c r="M34" s="11"/>
      <c r="N34" s="11"/>
    </row>
    <row r="35" spans="1:14" ht="22.5" customHeight="1">
      <c r="I35" s="11"/>
      <c r="J35" s="11"/>
      <c r="K35" s="11"/>
      <c r="L35" s="11"/>
      <c r="M35" s="11"/>
      <c r="N35" s="11"/>
    </row>
    <row r="36" spans="1:14" ht="22.5" customHeight="1">
      <c r="I36" s="11"/>
      <c r="J36" s="11"/>
      <c r="K36" s="11"/>
      <c r="L36" s="11"/>
      <c r="M36" s="11"/>
      <c r="N36" s="11"/>
    </row>
    <row r="37" spans="1:14" ht="22.5" customHeight="1">
      <c r="I37" s="11"/>
      <c r="J37" s="11"/>
      <c r="K37" s="11"/>
      <c r="L37" s="11"/>
      <c r="M37" s="11"/>
      <c r="N37" s="11"/>
    </row>
    <row r="38" spans="1:14" ht="22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1"/>
    </row>
    <row r="39" spans="1:14" ht="22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1"/>
    </row>
    <row r="40" spans="1:14" ht="22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1"/>
    </row>
    <row r="41" spans="1:14" ht="22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1"/>
    </row>
    <row r="42" spans="1:14" ht="22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1"/>
    </row>
    <row r="43" spans="1:14" ht="22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1"/>
    </row>
    <row r="44" spans="1:14" ht="22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4" ht="22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4" ht="22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4" ht="22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4" ht="22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4" ht="22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4" ht="22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4" ht="22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1"/>
    </row>
    <row r="52" spans="1:14" ht="22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1"/>
    </row>
    <row r="53" spans="1:14" ht="22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1"/>
    </row>
    <row r="54" spans="1:14" ht="22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1"/>
    </row>
    <row r="55" spans="1:14" ht="22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1"/>
    </row>
    <row r="56" spans="1:14" ht="22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1"/>
    </row>
    <row r="57" spans="1:14" ht="22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4" ht="22.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4" ht="22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4" ht="22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4" ht="22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4" ht="22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4" ht="22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4" ht="22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22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22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22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22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22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22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22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22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22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22.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22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22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22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22.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22.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22.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22.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22.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22.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22.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22.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22.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22.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22.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22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22.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22.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22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22.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22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22.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22.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22.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22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22.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22.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22.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22.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22.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22.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22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22.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22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22.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22.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22.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22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22.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22.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22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22.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22.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22.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22.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22.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22.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22.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22.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22.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22.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22.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ht="22.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22.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</sheetData>
  <mergeCells count="8">
    <mergeCell ref="A4:A8"/>
    <mergeCell ref="A2:N2"/>
    <mergeCell ref="B4:N4"/>
    <mergeCell ref="A14:B14"/>
    <mergeCell ref="A12:A13"/>
    <mergeCell ref="A9:A11"/>
    <mergeCell ref="B9:N9"/>
    <mergeCell ref="B12:N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W80"/>
  <sheetViews>
    <sheetView zoomScale="70" zoomScaleNormal="70" workbookViewId="0">
      <selection activeCell="AT10" sqref="AT10"/>
    </sheetView>
  </sheetViews>
  <sheetFormatPr defaultColWidth="9.140625" defaultRowHeight="15"/>
  <cols>
    <col min="1" max="1" width="24.85546875" style="114" customWidth="1"/>
    <col min="2" max="2" width="14.85546875" style="114" customWidth="1"/>
    <col min="3" max="3" width="14.85546875" style="114" hidden="1" customWidth="1"/>
    <col min="4" max="4" width="19.7109375" style="229" customWidth="1"/>
    <col min="5" max="6" width="19.7109375" style="229" hidden="1" customWidth="1"/>
    <col min="7" max="7" width="19.7109375" style="114" customWidth="1"/>
    <col min="8" max="9" width="19.7109375" style="114" hidden="1" customWidth="1"/>
    <col min="10" max="10" width="19.7109375" style="141" customWidth="1"/>
    <col min="11" max="12" width="19.7109375" style="141" hidden="1" customWidth="1"/>
    <col min="13" max="13" width="19.7109375" style="114" customWidth="1"/>
    <col min="14" max="16" width="19.7109375" style="114" hidden="1" customWidth="1"/>
    <col min="17" max="17" width="19.7109375" style="114" customWidth="1"/>
    <col min="18" max="20" width="19.7109375" style="114" hidden="1" customWidth="1"/>
    <col min="21" max="21" width="19.7109375" style="114" customWidth="1"/>
    <col min="22" max="24" width="19.7109375" style="114" hidden="1" customWidth="1"/>
    <col min="25" max="25" width="19.7109375" style="114" customWidth="1"/>
    <col min="26" max="28" width="19.7109375" style="114" hidden="1" customWidth="1"/>
    <col min="29" max="29" width="19.7109375" style="134" customWidth="1"/>
    <col min="30" max="32" width="19.7109375" style="134" hidden="1" customWidth="1"/>
    <col min="33" max="33" width="19.7109375" style="141" customWidth="1"/>
    <col min="34" max="36" width="19.7109375" style="141" hidden="1" customWidth="1"/>
    <col min="37" max="37" width="19.7109375" style="141" customWidth="1"/>
    <col min="38" max="40" width="19.7109375" style="141" hidden="1" customWidth="1"/>
    <col min="41" max="41" width="19.7109375" style="114" customWidth="1"/>
    <col min="42" max="44" width="19.7109375" style="114" hidden="1" customWidth="1"/>
    <col min="45" max="45" width="19.7109375" style="155" customWidth="1"/>
    <col min="46" max="46" width="9.140625" style="181"/>
    <col min="47" max="49" width="9.140625" style="155"/>
    <col min="50" max="16384" width="9.140625" style="114"/>
  </cols>
  <sheetData>
    <row r="2" spans="1:49" ht="42.75" customHeight="1" thickBot="1">
      <c r="A2" s="348" t="s">
        <v>41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</row>
    <row r="3" spans="1:49" s="144" customFormat="1" ht="33" customHeight="1" thickBot="1">
      <c r="A3" s="143" t="s">
        <v>0</v>
      </c>
      <c r="B3" s="143" t="s">
        <v>1</v>
      </c>
      <c r="C3" s="241"/>
      <c r="D3" s="219" t="s">
        <v>2</v>
      </c>
      <c r="E3" s="219"/>
      <c r="F3" s="219"/>
      <c r="G3" s="124" t="s">
        <v>3</v>
      </c>
      <c r="H3" s="124"/>
      <c r="I3" s="124"/>
      <c r="J3" s="124" t="s">
        <v>4</v>
      </c>
      <c r="K3" s="124"/>
      <c r="L3" s="124"/>
      <c r="M3" s="124" t="s">
        <v>5</v>
      </c>
      <c r="N3" s="124"/>
      <c r="O3" s="124"/>
      <c r="P3" s="124"/>
      <c r="Q3" s="124" t="s">
        <v>6</v>
      </c>
      <c r="R3" s="124"/>
      <c r="S3" s="124"/>
      <c r="T3" s="124"/>
      <c r="U3" s="124" t="s">
        <v>7</v>
      </c>
      <c r="V3" s="124"/>
      <c r="W3" s="124"/>
      <c r="X3" s="124"/>
      <c r="Y3" s="124" t="s">
        <v>8</v>
      </c>
      <c r="Z3" s="124"/>
      <c r="AA3" s="124"/>
      <c r="AB3" s="124"/>
      <c r="AC3" s="136" t="s">
        <v>9</v>
      </c>
      <c r="AD3" s="136"/>
      <c r="AE3" s="136"/>
      <c r="AF3" s="136"/>
      <c r="AG3" s="124" t="s">
        <v>10</v>
      </c>
      <c r="AH3" s="124"/>
      <c r="AI3" s="124"/>
      <c r="AJ3" s="124"/>
      <c r="AK3" s="124" t="s">
        <v>11</v>
      </c>
      <c r="AL3" s="124"/>
      <c r="AM3" s="124"/>
      <c r="AN3" s="124"/>
      <c r="AO3" s="124" t="s">
        <v>12</v>
      </c>
      <c r="AP3" s="196"/>
      <c r="AQ3" s="196"/>
      <c r="AR3" s="196"/>
      <c r="AS3" s="111" t="s">
        <v>13</v>
      </c>
      <c r="AT3" s="182"/>
      <c r="AU3" s="195"/>
      <c r="AV3" s="195"/>
      <c r="AW3" s="195"/>
    </row>
    <row r="4" spans="1:49" s="144" customFormat="1" ht="21" customHeight="1" thickBot="1">
      <c r="A4" s="352" t="s">
        <v>39</v>
      </c>
      <c r="B4" s="358" t="s">
        <v>20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60"/>
      <c r="AT4" s="182"/>
      <c r="AU4" s="195"/>
      <c r="AV4" s="195"/>
      <c r="AW4" s="195"/>
    </row>
    <row r="5" spans="1:49" ht="22.5" customHeight="1">
      <c r="A5" s="353"/>
      <c r="B5" s="145" t="s">
        <v>14</v>
      </c>
      <c r="C5" s="242">
        <v>0.9315097612822526</v>
      </c>
      <c r="D5" s="220">
        <v>80496949</v>
      </c>
      <c r="E5" s="220"/>
      <c r="F5" s="220">
        <v>0.90156696339084608</v>
      </c>
      <c r="G5" s="159">
        <v>71949671</v>
      </c>
      <c r="H5" s="159"/>
      <c r="I5" s="159">
        <v>1.1363552829425265</v>
      </c>
      <c r="J5" s="159">
        <v>77048319</v>
      </c>
      <c r="K5" s="159"/>
      <c r="L5" s="159">
        <v>0.96902404966518685</v>
      </c>
      <c r="M5" s="159">
        <v>69644063</v>
      </c>
      <c r="N5" s="159"/>
      <c r="O5" s="159"/>
      <c r="P5" s="159">
        <v>0.94810780802275818</v>
      </c>
      <c r="Q5" s="184">
        <v>66857214</v>
      </c>
      <c r="R5" s="184"/>
      <c r="S5" s="184"/>
      <c r="T5" s="184">
        <v>0.95242346262911493</v>
      </c>
      <c r="U5" s="160">
        <v>64544703</v>
      </c>
      <c r="V5" s="160"/>
      <c r="W5" s="160"/>
      <c r="X5" s="160">
        <v>0.92230079219693628</v>
      </c>
      <c r="Y5" s="160">
        <v>66373962</v>
      </c>
      <c r="Z5" s="160"/>
      <c r="AA5" s="160"/>
      <c r="AB5" s="160">
        <v>1.0490741853302776</v>
      </c>
      <c r="AC5" s="161">
        <v>68278733</v>
      </c>
      <c r="AD5" s="161"/>
      <c r="AE5" s="161"/>
      <c r="AF5" s="161">
        <v>0.95733210024031068</v>
      </c>
      <c r="AG5" s="162">
        <v>64727915</v>
      </c>
      <c r="AH5" s="162"/>
      <c r="AI5" s="162"/>
      <c r="AJ5" s="162">
        <v>1.1419688926591964</v>
      </c>
      <c r="AK5" s="162">
        <v>69593328</v>
      </c>
      <c r="AL5" s="162"/>
      <c r="AM5" s="162"/>
      <c r="AN5" s="162">
        <v>1.0477766082791595</v>
      </c>
      <c r="AO5" s="162">
        <v>71289431</v>
      </c>
      <c r="AP5" s="197"/>
      <c r="AQ5" s="197"/>
      <c r="AR5" s="197">
        <v>1.066221566261994</v>
      </c>
      <c r="AS5" s="163">
        <v>77834241</v>
      </c>
    </row>
    <row r="6" spans="1:49" ht="22.5" customHeight="1">
      <c r="A6" s="353"/>
      <c r="B6" s="145" t="s">
        <v>15</v>
      </c>
      <c r="C6" s="242">
        <v>1.2964769236603588</v>
      </c>
      <c r="D6" s="220">
        <v>889066</v>
      </c>
      <c r="E6" s="220"/>
      <c r="F6" s="220">
        <v>0.49778341998146131</v>
      </c>
      <c r="G6" s="159">
        <v>800822</v>
      </c>
      <c r="H6" s="159"/>
      <c r="I6" s="159">
        <v>0.92832658433806525</v>
      </c>
      <c r="J6" s="159">
        <v>515868</v>
      </c>
      <c r="K6" s="159"/>
      <c r="L6" s="159">
        <v>0.62665387547720797</v>
      </c>
      <c r="M6" s="159">
        <v>525116</v>
      </c>
      <c r="N6" s="159"/>
      <c r="O6" s="159"/>
      <c r="P6" s="159">
        <v>0.71430687868693488</v>
      </c>
      <c r="Q6" s="184">
        <v>353063</v>
      </c>
      <c r="R6" s="184"/>
      <c r="S6" s="184"/>
      <c r="T6" s="184">
        <v>0.69161392504509489</v>
      </c>
      <c r="U6" s="160">
        <v>251457</v>
      </c>
      <c r="V6" s="160"/>
      <c r="W6" s="160"/>
      <c r="X6" s="160">
        <v>1.2939650315334146</v>
      </c>
      <c r="Y6" s="160">
        <v>300966</v>
      </c>
      <c r="Z6" s="160"/>
      <c r="AA6" s="160"/>
      <c r="AB6" s="160">
        <v>0.89821301280633192</v>
      </c>
      <c r="AC6" s="161">
        <v>190874</v>
      </c>
      <c r="AD6" s="161"/>
      <c r="AE6" s="161"/>
      <c r="AF6" s="161">
        <v>1.2326129619928536</v>
      </c>
      <c r="AG6" s="162">
        <v>111607</v>
      </c>
      <c r="AH6" s="162"/>
      <c r="AI6" s="162"/>
      <c r="AJ6" s="162">
        <v>1.7053362723798347</v>
      </c>
      <c r="AK6" s="162">
        <v>610944</v>
      </c>
      <c r="AL6" s="162"/>
      <c r="AM6" s="162"/>
      <c r="AN6" s="162">
        <v>1.198008495696357</v>
      </c>
      <c r="AO6" s="162">
        <v>548588</v>
      </c>
      <c r="AP6" s="197"/>
      <c r="AQ6" s="197"/>
      <c r="AR6" s="197">
        <v>1.5236389039819918</v>
      </c>
      <c r="AS6" s="163">
        <v>874831</v>
      </c>
    </row>
    <row r="7" spans="1:49" ht="22.5" customHeight="1">
      <c r="A7" s="353"/>
      <c r="B7" s="145" t="s">
        <v>16</v>
      </c>
      <c r="C7" s="242">
        <v>1.2105925114334093</v>
      </c>
      <c r="D7" s="220">
        <v>609263</v>
      </c>
      <c r="E7" s="220"/>
      <c r="F7" s="220">
        <v>1.0339708207941585</v>
      </c>
      <c r="G7" s="159">
        <v>709090</v>
      </c>
      <c r="H7" s="159"/>
      <c r="I7" s="159">
        <v>1.3110165811131222</v>
      </c>
      <c r="J7" s="159">
        <v>856262</v>
      </c>
      <c r="K7" s="159"/>
      <c r="L7" s="159">
        <v>0.62368422135532398</v>
      </c>
      <c r="M7" s="159">
        <v>358017</v>
      </c>
      <c r="N7" s="159"/>
      <c r="O7" s="159"/>
      <c r="P7" s="159">
        <v>0.50700947297406518</v>
      </c>
      <c r="Q7" s="184">
        <v>246678</v>
      </c>
      <c r="R7" s="184"/>
      <c r="S7" s="184"/>
      <c r="T7" s="184">
        <v>0.91296299308662054</v>
      </c>
      <c r="U7" s="160">
        <v>216424</v>
      </c>
      <c r="V7" s="160"/>
      <c r="W7" s="160"/>
      <c r="X7" s="160">
        <v>0.91347078988817698</v>
      </c>
      <c r="Y7" s="160">
        <v>396459</v>
      </c>
      <c r="Z7" s="160"/>
      <c r="AA7" s="160"/>
      <c r="AB7" s="160">
        <v>1.2144768666614651</v>
      </c>
      <c r="AC7" s="161">
        <v>492405</v>
      </c>
      <c r="AD7" s="161"/>
      <c r="AE7" s="161"/>
      <c r="AF7" s="161">
        <v>0.75323703339661252</v>
      </c>
      <c r="AG7" s="162">
        <v>415886</v>
      </c>
      <c r="AH7" s="162"/>
      <c r="AI7" s="162"/>
      <c r="AJ7" s="162">
        <v>1.6456287287257407</v>
      </c>
      <c r="AK7" s="162">
        <v>283687</v>
      </c>
      <c r="AL7" s="162"/>
      <c r="AM7" s="162"/>
      <c r="AN7" s="162">
        <v>1.6000077741354513</v>
      </c>
      <c r="AO7" s="162">
        <v>653756</v>
      </c>
      <c r="AP7" s="197"/>
      <c r="AQ7" s="197"/>
      <c r="AR7" s="197">
        <v>0.94386453634795564</v>
      </c>
      <c r="AS7" s="163">
        <v>1012799</v>
      </c>
    </row>
    <row r="8" spans="1:49" ht="22.5" customHeight="1" thickBot="1">
      <c r="A8" s="354"/>
      <c r="B8" s="146" t="s">
        <v>17</v>
      </c>
      <c r="C8" s="243">
        <v>1.087171207113242</v>
      </c>
      <c r="D8" s="221">
        <v>207381</v>
      </c>
      <c r="E8" s="221"/>
      <c r="F8" s="221">
        <v>0.86119396230761958</v>
      </c>
      <c r="G8" s="122">
        <v>177724</v>
      </c>
      <c r="H8" s="122"/>
      <c r="I8" s="122">
        <v>0.97491078807450327</v>
      </c>
      <c r="J8" s="122">
        <v>175472</v>
      </c>
      <c r="K8" s="122"/>
      <c r="L8" s="122">
        <v>0.69307774854102044</v>
      </c>
      <c r="M8" s="122">
        <v>119448</v>
      </c>
      <c r="N8" s="122"/>
      <c r="O8" s="236"/>
      <c r="P8" s="236">
        <v>0.69916009162636805</v>
      </c>
      <c r="Q8" s="184">
        <v>71928</v>
      </c>
      <c r="R8" s="187"/>
      <c r="S8" s="187"/>
      <c r="T8" s="187">
        <v>0.75522792541358252</v>
      </c>
      <c r="U8" s="99">
        <v>76147</v>
      </c>
      <c r="V8" s="99"/>
      <c r="W8" s="192"/>
      <c r="X8" s="192">
        <v>1.0251854430549232</v>
      </c>
      <c r="Y8" s="160">
        <v>63221</v>
      </c>
      <c r="Z8" s="192"/>
      <c r="AA8" s="192"/>
      <c r="AB8" s="192">
        <v>0.93644781694463675</v>
      </c>
      <c r="AC8" s="140">
        <v>62958</v>
      </c>
      <c r="AD8" s="140"/>
      <c r="AE8" s="140"/>
      <c r="AF8" s="140">
        <v>0.95914980265268268</v>
      </c>
      <c r="AG8" s="131">
        <v>38605</v>
      </c>
      <c r="AH8" s="131"/>
      <c r="AI8" s="131"/>
      <c r="AJ8" s="131">
        <v>1.594180771244111</v>
      </c>
      <c r="AK8" s="131">
        <v>73464</v>
      </c>
      <c r="AL8" s="131"/>
      <c r="AM8" s="131"/>
      <c r="AN8" s="131">
        <v>1.3405299402563051</v>
      </c>
      <c r="AO8" s="131">
        <v>124997</v>
      </c>
      <c r="AP8" s="198"/>
      <c r="AQ8" s="198"/>
      <c r="AR8" s="198">
        <v>1.2968789336526751</v>
      </c>
      <c r="AS8" s="163">
        <v>145275</v>
      </c>
    </row>
    <row r="9" spans="1:49" ht="22.5" customHeight="1" thickBot="1">
      <c r="A9" s="352" t="s">
        <v>25</v>
      </c>
      <c r="B9" s="358" t="s">
        <v>20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60"/>
    </row>
    <row r="10" spans="1:49" ht="30.75" customHeight="1" thickBot="1">
      <c r="A10" s="353"/>
      <c r="B10" s="147" t="s">
        <v>16</v>
      </c>
      <c r="C10" s="244">
        <v>0.96926021333720336</v>
      </c>
      <c r="D10" s="222">
        <v>587308</v>
      </c>
      <c r="E10" s="222"/>
      <c r="F10" s="222">
        <v>0.87818527218109843</v>
      </c>
      <c r="G10" s="178">
        <v>545217</v>
      </c>
      <c r="H10" s="178"/>
      <c r="I10" s="178">
        <v>0.92275313825366045</v>
      </c>
      <c r="J10" s="178">
        <v>450006</v>
      </c>
      <c r="K10" s="178"/>
      <c r="L10" s="178">
        <v>0.60912313928377582</v>
      </c>
      <c r="M10" s="178">
        <v>339691</v>
      </c>
      <c r="N10" s="178"/>
      <c r="O10" s="178"/>
      <c r="P10" s="178">
        <v>1.0912034702289093</v>
      </c>
      <c r="Q10" s="178">
        <v>293603</v>
      </c>
      <c r="R10" s="178"/>
      <c r="S10" s="178"/>
      <c r="T10" s="178">
        <v>0.92040502880652719</v>
      </c>
      <c r="U10" s="239">
        <v>271251</v>
      </c>
      <c r="V10" s="99"/>
      <c r="W10" s="192"/>
      <c r="X10" s="192">
        <v>1.0524660595901478</v>
      </c>
      <c r="Y10" s="160">
        <v>291463</v>
      </c>
      <c r="Z10" s="193"/>
      <c r="AA10" s="193"/>
      <c r="AB10" s="193">
        <v>1.3533591847130102</v>
      </c>
      <c r="AC10" s="126">
        <v>313587</v>
      </c>
      <c r="AD10" s="126"/>
      <c r="AE10" s="126"/>
      <c r="AF10" s="126">
        <v>0.62554866412213739</v>
      </c>
      <c r="AG10" s="126">
        <v>250709</v>
      </c>
      <c r="AH10" s="126"/>
      <c r="AI10" s="126"/>
      <c r="AJ10" s="126">
        <v>1.3276640099658061</v>
      </c>
      <c r="AK10" s="126">
        <v>267057</v>
      </c>
      <c r="AL10" s="126"/>
      <c r="AM10" s="126"/>
      <c r="AN10" s="126">
        <v>0.96615156795537083</v>
      </c>
      <c r="AO10" s="126">
        <v>328705</v>
      </c>
      <c r="AP10" s="199"/>
      <c r="AQ10" s="199"/>
      <c r="AR10" s="199">
        <v>1.7099579826381091</v>
      </c>
      <c r="AS10" s="164">
        <v>573857</v>
      </c>
    </row>
    <row r="11" spans="1:49" ht="29.25" customHeight="1" thickBot="1">
      <c r="A11" s="354"/>
      <c r="B11" s="146" t="s">
        <v>17</v>
      </c>
      <c r="C11" s="243">
        <v>1.0175398976211985</v>
      </c>
      <c r="D11" s="223">
        <v>26324</v>
      </c>
      <c r="E11" s="223"/>
      <c r="F11" s="223">
        <v>1.1919804690389879</v>
      </c>
      <c r="G11" s="179">
        <v>23347</v>
      </c>
      <c r="H11" s="179"/>
      <c r="I11" s="179">
        <v>1.0035377358490567</v>
      </c>
      <c r="J11" s="179">
        <v>19434</v>
      </c>
      <c r="K11" s="179"/>
      <c r="L11" s="179">
        <v>0.77475415919351842</v>
      </c>
      <c r="M11" s="179">
        <v>18018</v>
      </c>
      <c r="N11" s="179"/>
      <c r="O11" s="179"/>
      <c r="P11" s="179">
        <v>0.67733695218328416</v>
      </c>
      <c r="Q11" s="179">
        <v>14229</v>
      </c>
      <c r="R11" s="179"/>
      <c r="S11" s="179"/>
      <c r="T11" s="179">
        <v>1.2107248084855629</v>
      </c>
      <c r="U11" s="240">
        <v>13300</v>
      </c>
      <c r="V11" s="99"/>
      <c r="W11" s="192"/>
      <c r="X11" s="192">
        <v>1.0605470651221649</v>
      </c>
      <c r="Y11" s="160">
        <v>10373</v>
      </c>
      <c r="Z11" s="192"/>
      <c r="AA11" s="192"/>
      <c r="AB11" s="192">
        <v>0.98063331803579623</v>
      </c>
      <c r="AC11" s="131">
        <v>11627</v>
      </c>
      <c r="AD11" s="131"/>
      <c r="AE11" s="131"/>
      <c r="AF11" s="131">
        <v>1.2040434294271809</v>
      </c>
      <c r="AG11" s="131">
        <v>9983</v>
      </c>
      <c r="AH11" s="131"/>
      <c r="AI11" s="131"/>
      <c r="AJ11" s="131">
        <v>1.3275031094527363</v>
      </c>
      <c r="AK11" s="131">
        <v>12328</v>
      </c>
      <c r="AL11" s="131"/>
      <c r="AM11" s="131"/>
      <c r="AN11" s="131">
        <v>1.0635357498389646</v>
      </c>
      <c r="AO11" s="131">
        <v>20562</v>
      </c>
      <c r="AP11" s="200"/>
      <c r="AQ11" s="200"/>
      <c r="AR11" s="200">
        <v>1.3592666005946481</v>
      </c>
      <c r="AS11" s="165">
        <v>7697</v>
      </c>
    </row>
    <row r="12" spans="1:49" ht="23.25" customHeight="1" thickBot="1">
      <c r="A12" s="352" t="s">
        <v>26</v>
      </c>
      <c r="B12" s="358" t="s">
        <v>20</v>
      </c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P12" s="359"/>
      <c r="AQ12" s="359"/>
      <c r="AR12" s="359"/>
      <c r="AS12" s="360"/>
    </row>
    <row r="13" spans="1:49" ht="22.5" customHeight="1" thickBot="1">
      <c r="A13" s="353"/>
      <c r="B13" s="250" t="s">
        <v>29</v>
      </c>
      <c r="C13" s="251">
        <v>0</v>
      </c>
      <c r="D13" s="252">
        <v>0</v>
      </c>
      <c r="E13" s="252"/>
      <c r="F13" s="252">
        <v>0</v>
      </c>
      <c r="G13" s="193">
        <v>0</v>
      </c>
      <c r="H13" s="193"/>
      <c r="I13" s="193"/>
      <c r="J13" s="193">
        <v>0</v>
      </c>
      <c r="K13" s="193"/>
      <c r="L13" s="193">
        <v>0</v>
      </c>
      <c r="M13" s="193">
        <v>0</v>
      </c>
      <c r="N13" s="193"/>
      <c r="O13" s="193"/>
      <c r="P13" s="193"/>
      <c r="Q13" s="253">
        <v>0</v>
      </c>
      <c r="R13" s="253"/>
      <c r="S13" s="253"/>
      <c r="T13" s="253">
        <v>0</v>
      </c>
      <c r="U13" s="254">
        <v>0</v>
      </c>
      <c r="V13" s="255"/>
      <c r="W13" s="237"/>
      <c r="X13" s="237">
        <v>0</v>
      </c>
      <c r="Y13" s="254">
        <v>0</v>
      </c>
      <c r="Z13" s="237"/>
      <c r="AA13" s="237"/>
      <c r="AB13" s="237">
        <v>0</v>
      </c>
      <c r="AC13" s="256">
        <v>0</v>
      </c>
      <c r="AD13" s="256"/>
      <c r="AE13" s="256"/>
      <c r="AF13" s="256">
        <v>0</v>
      </c>
      <c r="AG13" s="256">
        <f t="shared" ref="AG13" si="0">AC13*AF13</f>
        <v>0</v>
      </c>
      <c r="AH13" s="256"/>
      <c r="AI13" s="256"/>
      <c r="AJ13" s="256"/>
      <c r="AK13" s="256">
        <v>0</v>
      </c>
      <c r="AL13" s="256"/>
      <c r="AM13" s="256"/>
      <c r="AN13" s="256"/>
      <c r="AO13" s="256">
        <v>0</v>
      </c>
      <c r="AP13" s="257"/>
      <c r="AQ13" s="257"/>
      <c r="AR13" s="257"/>
      <c r="AS13" s="258">
        <v>0</v>
      </c>
    </row>
    <row r="14" spans="1:49" ht="27.75" customHeight="1" thickBot="1">
      <c r="A14" s="354"/>
      <c r="B14" s="106" t="s">
        <v>17</v>
      </c>
      <c r="C14" s="246">
        <v>1.0175398976211985</v>
      </c>
      <c r="D14" s="225">
        <v>26324</v>
      </c>
      <c r="E14" s="225"/>
      <c r="F14" s="225">
        <v>1.1919804690389879</v>
      </c>
      <c r="G14" s="180">
        <v>23347</v>
      </c>
      <c r="H14" s="180"/>
      <c r="I14" s="180">
        <v>1.0035377358490567</v>
      </c>
      <c r="J14" s="180">
        <v>19434</v>
      </c>
      <c r="K14" s="180"/>
      <c r="L14" s="180">
        <v>0.77475415919351842</v>
      </c>
      <c r="M14" s="180">
        <v>18018</v>
      </c>
      <c r="N14" s="180"/>
      <c r="O14" s="180"/>
      <c r="P14" s="180">
        <v>0.67733695218328416</v>
      </c>
      <c r="Q14" s="180">
        <v>14229</v>
      </c>
      <c r="R14" s="188"/>
      <c r="S14" s="188"/>
      <c r="T14" s="188">
        <v>1.2107248084855629</v>
      </c>
      <c r="U14" s="189">
        <v>13300</v>
      </c>
      <c r="V14" s="188"/>
      <c r="W14" s="238"/>
      <c r="X14" s="180">
        <v>1.0605470651221649</v>
      </c>
      <c r="Y14" s="160">
        <v>10373</v>
      </c>
      <c r="Z14" s="192"/>
      <c r="AA14" s="237"/>
      <c r="AB14" s="237">
        <v>0.98063331803579623</v>
      </c>
      <c r="AC14" s="127">
        <v>11627</v>
      </c>
      <c r="AD14" s="127"/>
      <c r="AE14" s="127"/>
      <c r="AF14" s="127">
        <v>1.2040434294271809</v>
      </c>
      <c r="AG14" s="127">
        <v>9983</v>
      </c>
      <c r="AH14" s="127"/>
      <c r="AI14" s="127"/>
      <c r="AJ14" s="127">
        <v>1.3275031094527363</v>
      </c>
      <c r="AK14" s="127">
        <v>12328</v>
      </c>
      <c r="AL14" s="127"/>
      <c r="AM14" s="127"/>
      <c r="AN14" s="127">
        <v>1.0635357498389646</v>
      </c>
      <c r="AO14" s="127">
        <v>20562</v>
      </c>
      <c r="AP14" s="201"/>
      <c r="AQ14" s="201"/>
      <c r="AR14" s="201">
        <v>1.3592666005946481</v>
      </c>
      <c r="AS14" s="166">
        <v>7697</v>
      </c>
    </row>
    <row r="15" spans="1:49" ht="24" customHeight="1" thickBot="1">
      <c r="A15" s="352" t="s">
        <v>31</v>
      </c>
      <c r="B15" s="342" t="s">
        <v>20</v>
      </c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4"/>
    </row>
    <row r="16" spans="1:49" ht="22.5" customHeight="1">
      <c r="A16" s="353"/>
      <c r="B16" s="104" t="s">
        <v>29</v>
      </c>
      <c r="C16" s="245">
        <v>1.04570084921497</v>
      </c>
      <c r="D16" s="224">
        <v>190187</v>
      </c>
      <c r="E16" s="224"/>
      <c r="F16" s="224">
        <v>0.93989506424216673</v>
      </c>
      <c r="G16" s="98">
        <v>176053</v>
      </c>
      <c r="H16" s="98"/>
      <c r="I16" s="98">
        <v>0.80309947065361409</v>
      </c>
      <c r="J16" s="98">
        <v>134573</v>
      </c>
      <c r="K16" s="98"/>
      <c r="L16" s="98">
        <v>0.91614280352786637</v>
      </c>
      <c r="M16" s="98">
        <v>110100</v>
      </c>
      <c r="N16" s="98"/>
      <c r="O16" s="98"/>
      <c r="P16" s="98">
        <v>0.81417756953512388</v>
      </c>
      <c r="Q16" s="185">
        <v>86170</v>
      </c>
      <c r="R16" s="185"/>
      <c r="S16" s="185"/>
      <c r="T16" s="185">
        <v>0.7650789324723789</v>
      </c>
      <c r="U16" s="239">
        <v>79504</v>
      </c>
      <c r="V16" s="185"/>
      <c r="W16" s="185"/>
      <c r="X16" s="185">
        <v>0.99092989162453593</v>
      </c>
      <c r="Y16" s="185">
        <v>82741</v>
      </c>
      <c r="Z16" s="185"/>
      <c r="AA16" s="185"/>
      <c r="AB16" s="185">
        <v>1.0267542343587972</v>
      </c>
      <c r="AC16" s="126">
        <v>96447</v>
      </c>
      <c r="AD16" s="126"/>
      <c r="AE16" s="126"/>
      <c r="AF16" s="126">
        <v>1.09873417721519</v>
      </c>
      <c r="AG16" s="126">
        <v>89316</v>
      </c>
      <c r="AH16" s="126"/>
      <c r="AI16" s="126"/>
      <c r="AJ16" s="126">
        <v>1.185091675654476</v>
      </c>
      <c r="AK16" s="126">
        <v>93126</v>
      </c>
      <c r="AL16" s="126"/>
      <c r="AM16" s="126"/>
      <c r="AN16" s="126">
        <v>1.2112850849070262</v>
      </c>
      <c r="AO16" s="126">
        <v>104405</v>
      </c>
      <c r="AP16" s="199"/>
      <c r="AQ16" s="199"/>
      <c r="AR16" s="199">
        <v>1.4912059014377925</v>
      </c>
      <c r="AS16" s="164">
        <v>171870</v>
      </c>
    </row>
    <row r="17" spans="1:45" ht="27.75" customHeight="1" thickBot="1">
      <c r="A17" s="354"/>
      <c r="B17" s="106" t="s">
        <v>17</v>
      </c>
      <c r="C17" s="246">
        <v>0.71782178217821779</v>
      </c>
      <c r="D17" s="225">
        <v>3346</v>
      </c>
      <c r="E17" s="225"/>
      <c r="F17" s="225">
        <v>0.90344827586206899</v>
      </c>
      <c r="G17" s="180">
        <v>3831</v>
      </c>
      <c r="H17" s="180"/>
      <c r="I17" s="180">
        <v>1.0381679389312977</v>
      </c>
      <c r="J17" s="180">
        <v>4914</v>
      </c>
      <c r="K17" s="180"/>
      <c r="L17" s="180">
        <v>1.4779411764705883</v>
      </c>
      <c r="M17" s="180">
        <v>2543</v>
      </c>
      <c r="N17" s="180"/>
      <c r="O17" s="180"/>
      <c r="P17" s="180">
        <v>0.63681592039800994</v>
      </c>
      <c r="Q17" s="180">
        <v>3744</v>
      </c>
      <c r="R17" s="188"/>
      <c r="S17" s="188"/>
      <c r="T17" s="188">
        <v>19.703125</v>
      </c>
      <c r="U17" s="189">
        <v>3485</v>
      </c>
      <c r="V17" s="188"/>
      <c r="W17" s="188"/>
      <c r="X17" s="188">
        <v>1.1934972244250595</v>
      </c>
      <c r="Y17" s="188">
        <v>3897</v>
      </c>
      <c r="Z17" s="188"/>
      <c r="AA17" s="188"/>
      <c r="AB17" s="188">
        <v>1.2395348837209301</v>
      </c>
      <c r="AC17" s="127">
        <v>2100</v>
      </c>
      <c r="AD17" s="127"/>
      <c r="AE17" s="127"/>
      <c r="AF17" s="127">
        <v>0.92897346555883142</v>
      </c>
      <c r="AG17" s="127">
        <v>4249</v>
      </c>
      <c r="AH17" s="127"/>
      <c r="AI17" s="127"/>
      <c r="AJ17" s="127">
        <v>1.1485862665897288</v>
      </c>
      <c r="AK17" s="127">
        <v>4355</v>
      </c>
      <c r="AL17" s="127"/>
      <c r="AM17" s="127"/>
      <c r="AN17" s="127">
        <v>1.0404420999748807</v>
      </c>
      <c r="AO17" s="127">
        <v>4595</v>
      </c>
      <c r="AP17" s="201"/>
      <c r="AQ17" s="201"/>
      <c r="AR17" s="201">
        <v>0.77643650410429743</v>
      </c>
      <c r="AS17" s="166">
        <v>5024</v>
      </c>
    </row>
    <row r="18" spans="1:45" ht="18" customHeight="1" thickBot="1">
      <c r="A18" s="361" t="s">
        <v>32</v>
      </c>
      <c r="B18" s="342" t="s">
        <v>20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4"/>
    </row>
    <row r="19" spans="1:45" ht="22.5" customHeight="1">
      <c r="A19" s="362"/>
      <c r="B19" s="104" t="s">
        <v>29</v>
      </c>
      <c r="C19" s="245">
        <v>1.1075080778718427</v>
      </c>
      <c r="D19" s="224">
        <v>91943</v>
      </c>
      <c r="E19" s="224"/>
      <c r="F19" s="224">
        <v>0.79300428735752382</v>
      </c>
      <c r="G19" s="98">
        <v>75001</v>
      </c>
      <c r="H19" s="98"/>
      <c r="I19" s="98">
        <v>0.76909078921342389</v>
      </c>
      <c r="J19" s="98">
        <v>60314</v>
      </c>
      <c r="K19" s="98"/>
      <c r="L19" s="98">
        <v>0.70046636033193888</v>
      </c>
      <c r="M19" s="98">
        <v>33970</v>
      </c>
      <c r="N19" s="98"/>
      <c r="O19" s="98"/>
      <c r="P19" s="98">
        <v>0.57237969354285989</v>
      </c>
      <c r="Q19" s="185">
        <v>22638</v>
      </c>
      <c r="R19" s="185"/>
      <c r="S19" s="185"/>
      <c r="T19" s="185">
        <v>0.88496407800205268</v>
      </c>
      <c r="U19" s="239">
        <v>16267</v>
      </c>
      <c r="V19" s="185"/>
      <c r="W19" s="185"/>
      <c r="X19" s="185">
        <v>1.046100318933024</v>
      </c>
      <c r="Y19" s="185">
        <v>16470</v>
      </c>
      <c r="Z19" s="185"/>
      <c r="AA19" s="185"/>
      <c r="AB19" s="185">
        <v>0.97551736881005169</v>
      </c>
      <c r="AC19" s="126">
        <v>18466</v>
      </c>
      <c r="AD19" s="126"/>
      <c r="AE19" s="126"/>
      <c r="AF19" s="126">
        <v>1.0352779619282129</v>
      </c>
      <c r="AG19" s="126">
        <v>19095</v>
      </c>
      <c r="AH19" s="126"/>
      <c r="AI19" s="126"/>
      <c r="AJ19" s="126">
        <v>2.0100626629465306</v>
      </c>
      <c r="AK19" s="126">
        <v>37169</v>
      </c>
      <c r="AL19" s="126"/>
      <c r="AM19" s="126"/>
      <c r="AN19" s="126">
        <v>1.3231238337960225</v>
      </c>
      <c r="AO19" s="126">
        <v>54819</v>
      </c>
      <c r="AP19" s="199"/>
      <c r="AQ19" s="199"/>
      <c r="AR19" s="199">
        <v>1.4761118563615725</v>
      </c>
      <c r="AS19" s="164">
        <v>74952</v>
      </c>
    </row>
    <row r="20" spans="1:45" ht="27.75" customHeight="1" thickBot="1">
      <c r="A20" s="363"/>
      <c r="B20" s="106" t="s">
        <v>17</v>
      </c>
      <c r="C20" s="246">
        <v>1.0780487804878049</v>
      </c>
      <c r="D20" s="225">
        <v>429</v>
      </c>
      <c r="E20" s="225"/>
      <c r="F20" s="225">
        <v>0.86425339366515841</v>
      </c>
      <c r="G20" s="180">
        <v>374</v>
      </c>
      <c r="H20" s="180"/>
      <c r="I20" s="180">
        <v>1.0706806282722514</v>
      </c>
      <c r="J20" s="180">
        <v>406</v>
      </c>
      <c r="K20" s="180"/>
      <c r="L20" s="180">
        <v>0.90464547677261609</v>
      </c>
      <c r="M20" s="180">
        <v>323</v>
      </c>
      <c r="N20" s="180"/>
      <c r="O20" s="180"/>
      <c r="P20" s="180">
        <v>0.86486486486486491</v>
      </c>
      <c r="Q20" s="180">
        <v>316</v>
      </c>
      <c r="R20" s="188"/>
      <c r="S20" s="188"/>
      <c r="T20" s="188">
        <v>1.046875</v>
      </c>
      <c r="U20" s="189">
        <v>351</v>
      </c>
      <c r="V20" s="188"/>
      <c r="W20" s="188"/>
      <c r="X20" s="188">
        <v>0.9731343283582089</v>
      </c>
      <c r="Y20" s="188">
        <v>341</v>
      </c>
      <c r="Z20" s="188"/>
      <c r="AA20" s="188"/>
      <c r="AB20" s="188">
        <v>1.00920245398773</v>
      </c>
      <c r="AC20" s="127">
        <v>394</v>
      </c>
      <c r="AD20" s="127"/>
      <c r="AE20" s="127"/>
      <c r="AF20" s="127">
        <v>1</v>
      </c>
      <c r="AG20" s="127">
        <v>404</v>
      </c>
      <c r="AH20" s="127"/>
      <c r="AI20" s="127"/>
      <c r="AJ20" s="127">
        <v>1.0972644376899696</v>
      </c>
      <c r="AK20" s="127">
        <v>415</v>
      </c>
      <c r="AL20" s="127"/>
      <c r="AM20" s="127"/>
      <c r="AN20" s="127">
        <v>1.1218836565096952</v>
      </c>
      <c r="AO20" s="127">
        <v>505</v>
      </c>
      <c r="AP20" s="201"/>
      <c r="AQ20" s="201"/>
      <c r="AR20" s="201">
        <v>0.96296296296296291</v>
      </c>
      <c r="AS20" s="166">
        <v>486</v>
      </c>
    </row>
    <row r="21" spans="1:45" ht="29.25" customHeight="1" thickBot="1">
      <c r="A21" s="352" t="s">
        <v>33</v>
      </c>
      <c r="B21" s="342" t="s">
        <v>20</v>
      </c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  <c r="AQ21" s="343"/>
      <c r="AR21" s="343"/>
      <c r="AS21" s="344"/>
    </row>
    <row r="22" spans="1:45" ht="19.5" customHeight="1">
      <c r="A22" s="353"/>
      <c r="B22" s="104" t="s">
        <v>29</v>
      </c>
      <c r="C22" s="245">
        <v>0</v>
      </c>
      <c r="D22" s="224">
        <v>23344</v>
      </c>
      <c r="E22" s="224"/>
      <c r="F22" s="224">
        <v>0</v>
      </c>
      <c r="G22" s="98">
        <v>27752</v>
      </c>
      <c r="H22" s="98"/>
      <c r="I22" s="98"/>
      <c r="J22" s="98">
        <v>23290</v>
      </c>
      <c r="K22" s="98"/>
      <c r="L22" s="98">
        <v>0</v>
      </c>
      <c r="M22" s="98">
        <v>22017</v>
      </c>
      <c r="N22" s="98"/>
      <c r="O22" s="98"/>
      <c r="P22" s="98">
        <v>0.42640621937675571</v>
      </c>
      <c r="Q22" s="185">
        <v>16903</v>
      </c>
      <c r="R22" s="185"/>
      <c r="S22" s="185"/>
      <c r="T22" s="185">
        <v>0.91215974669322297</v>
      </c>
      <c r="U22" s="239">
        <v>18431</v>
      </c>
      <c r="V22" s="185"/>
      <c r="W22" s="185"/>
      <c r="X22" s="185">
        <v>0.66664800403112923</v>
      </c>
      <c r="Y22" s="185">
        <v>19131</v>
      </c>
      <c r="Z22" s="185"/>
      <c r="AA22" s="185"/>
      <c r="AB22" s="185">
        <v>0.99932812631225332</v>
      </c>
      <c r="AC22" s="126">
        <v>13959</v>
      </c>
      <c r="AD22" s="126"/>
      <c r="AE22" s="126"/>
      <c r="AF22" s="126">
        <v>1.3936465249180603</v>
      </c>
      <c r="AG22" s="126">
        <v>30303</v>
      </c>
      <c r="AH22" s="126"/>
      <c r="AI22" s="126"/>
      <c r="AJ22" s="126">
        <v>1.5757703672435628</v>
      </c>
      <c r="AK22" s="126">
        <v>12295</v>
      </c>
      <c r="AL22" s="126"/>
      <c r="AM22" s="126"/>
      <c r="AN22" s="126">
        <v>0.55765183115839423</v>
      </c>
      <c r="AO22" s="126">
        <v>28208</v>
      </c>
      <c r="AP22" s="199"/>
      <c r="AQ22" s="199"/>
      <c r="AR22" s="199">
        <v>1.6826791106231129</v>
      </c>
      <c r="AS22" s="164">
        <v>36182</v>
      </c>
    </row>
    <row r="23" spans="1:45" ht="27.75" customHeight="1" thickBot="1">
      <c r="A23" s="354"/>
      <c r="B23" s="106" t="s">
        <v>17</v>
      </c>
      <c r="C23" s="246">
        <v>1.1899171270718232</v>
      </c>
      <c r="D23" s="225">
        <v>6012</v>
      </c>
      <c r="E23" s="225"/>
      <c r="F23" s="225">
        <v>0.8534532791642484</v>
      </c>
      <c r="G23" s="180">
        <v>4926</v>
      </c>
      <c r="H23" s="180"/>
      <c r="I23" s="180">
        <v>0.78714722883373001</v>
      </c>
      <c r="J23" s="180">
        <v>3914</v>
      </c>
      <c r="K23" s="180"/>
      <c r="L23" s="180">
        <v>0.49265658747300217</v>
      </c>
      <c r="M23" s="180">
        <v>3231</v>
      </c>
      <c r="N23" s="180"/>
      <c r="O23" s="180"/>
      <c r="P23" s="180">
        <v>0.30206049978079791</v>
      </c>
      <c r="Q23" s="180">
        <v>3341</v>
      </c>
      <c r="R23" s="188"/>
      <c r="S23" s="188"/>
      <c r="T23" s="188">
        <v>1.9027576197387519</v>
      </c>
      <c r="U23" s="189">
        <v>1853</v>
      </c>
      <c r="V23" s="188"/>
      <c r="W23" s="188"/>
      <c r="X23" s="188">
        <v>1.4241037376048817</v>
      </c>
      <c r="Y23" s="188">
        <v>1801</v>
      </c>
      <c r="Z23" s="188"/>
      <c r="AA23" s="188"/>
      <c r="AB23" s="188">
        <v>1.2260310658810927</v>
      </c>
      <c r="AC23" s="127">
        <v>1953</v>
      </c>
      <c r="AD23" s="127"/>
      <c r="AE23" s="127"/>
      <c r="AF23" s="127">
        <v>1.36435124508519</v>
      </c>
      <c r="AG23" s="127">
        <v>1098</v>
      </c>
      <c r="AH23" s="127"/>
      <c r="AI23" s="127"/>
      <c r="AJ23" s="127">
        <v>0.48895292987512007</v>
      </c>
      <c r="AK23" s="127">
        <v>1583</v>
      </c>
      <c r="AL23" s="127"/>
      <c r="AM23" s="127"/>
      <c r="AN23" s="127">
        <v>3.774066797642436</v>
      </c>
      <c r="AO23" s="127">
        <v>3920</v>
      </c>
      <c r="AP23" s="201"/>
      <c r="AQ23" s="201"/>
      <c r="AR23" s="201">
        <v>1.1231997223668229</v>
      </c>
      <c r="AS23" s="166">
        <v>6102</v>
      </c>
    </row>
    <row r="24" spans="1:45" ht="25.5" customHeight="1" thickBot="1">
      <c r="A24" s="352" t="s">
        <v>34</v>
      </c>
      <c r="B24" s="342" t="s">
        <v>20</v>
      </c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4"/>
    </row>
    <row r="25" spans="1:45" ht="22.5" customHeight="1">
      <c r="A25" s="353"/>
      <c r="B25" s="104" t="s">
        <v>29</v>
      </c>
      <c r="C25" s="245">
        <v>1.0032933737320511</v>
      </c>
      <c r="D25" s="224">
        <v>7412</v>
      </c>
      <c r="E25" s="224"/>
      <c r="F25" s="224">
        <v>0.93933823529411764</v>
      </c>
      <c r="G25" s="98">
        <v>7315</v>
      </c>
      <c r="H25" s="98"/>
      <c r="I25" s="98">
        <v>0.90998043052837574</v>
      </c>
      <c r="J25" s="98">
        <v>7600</v>
      </c>
      <c r="K25" s="98"/>
      <c r="L25" s="98">
        <v>1.0488479262672812</v>
      </c>
      <c r="M25" s="98">
        <v>7199</v>
      </c>
      <c r="N25" s="98"/>
      <c r="O25" s="98"/>
      <c r="P25" s="98">
        <v>0.84446397188049205</v>
      </c>
      <c r="Q25" s="185">
        <v>6821</v>
      </c>
      <c r="R25" s="185"/>
      <c r="S25" s="185"/>
      <c r="T25" s="185">
        <v>1.1264308012486992</v>
      </c>
      <c r="U25" s="239">
        <v>7658</v>
      </c>
      <c r="V25" s="185"/>
      <c r="W25" s="185"/>
      <c r="X25" s="185">
        <v>1.1467282525019244</v>
      </c>
      <c r="Y25" s="185">
        <v>8070</v>
      </c>
      <c r="Z25" s="185"/>
      <c r="AA25" s="185"/>
      <c r="AB25" s="185">
        <v>0.96710526315789469</v>
      </c>
      <c r="AC25" s="126">
        <v>8104</v>
      </c>
      <c r="AD25" s="126"/>
      <c r="AE25" s="126"/>
      <c r="AF25" s="126">
        <v>0.96765236706927671</v>
      </c>
      <c r="AG25" s="126">
        <v>7456</v>
      </c>
      <c r="AH25" s="126"/>
      <c r="AI25" s="126"/>
      <c r="AJ25" s="126">
        <v>0.80645624103299851</v>
      </c>
      <c r="AK25" s="126">
        <v>7526</v>
      </c>
      <c r="AL25" s="126"/>
      <c r="AM25" s="126"/>
      <c r="AN25" s="126">
        <v>1.1659847002312755</v>
      </c>
      <c r="AO25" s="126">
        <v>7425</v>
      </c>
      <c r="AP25" s="199"/>
      <c r="AQ25" s="199"/>
      <c r="AR25" s="199">
        <v>0.96063472688434548</v>
      </c>
      <c r="AS25" s="164">
        <v>7149</v>
      </c>
    </row>
    <row r="26" spans="1:45" ht="27.75" customHeight="1" thickBot="1">
      <c r="A26" s="354"/>
      <c r="B26" s="106" t="s">
        <v>17</v>
      </c>
      <c r="C26" s="246">
        <v>1.4298136645962733</v>
      </c>
      <c r="D26" s="225">
        <v>3162</v>
      </c>
      <c r="E26" s="225"/>
      <c r="F26" s="225">
        <v>0.88618592528236317</v>
      </c>
      <c r="G26" s="180">
        <v>2874</v>
      </c>
      <c r="H26" s="180"/>
      <c r="I26" s="180">
        <v>0.97843137254901957</v>
      </c>
      <c r="J26" s="240">
        <v>2764</v>
      </c>
      <c r="K26" s="240"/>
      <c r="L26" s="248">
        <v>0.43887775551102204</v>
      </c>
      <c r="M26" s="240">
        <v>1585</v>
      </c>
      <c r="N26" s="240"/>
      <c r="O26" s="240"/>
      <c r="P26" s="249">
        <v>0.68188736681887363</v>
      </c>
      <c r="Q26" s="180">
        <v>579</v>
      </c>
      <c r="R26" s="188"/>
      <c r="S26" s="188"/>
      <c r="T26" s="188">
        <v>0.7064732142857143</v>
      </c>
      <c r="U26" s="189">
        <v>200</v>
      </c>
      <c r="V26" s="188"/>
      <c r="W26" s="188"/>
      <c r="X26" s="188">
        <v>0.21169036334913113</v>
      </c>
      <c r="Y26" s="188">
        <v>125</v>
      </c>
      <c r="Z26" s="188"/>
      <c r="AA26" s="188"/>
      <c r="AB26" s="188">
        <v>4.1940298507462686</v>
      </c>
      <c r="AC26" s="127">
        <v>362</v>
      </c>
      <c r="AD26" s="127"/>
      <c r="AE26" s="127"/>
      <c r="AF26" s="127">
        <v>0.30782918149466193</v>
      </c>
      <c r="AG26" s="127">
        <v>271</v>
      </c>
      <c r="AH26" s="127"/>
      <c r="AI26" s="127"/>
      <c r="AJ26" s="127">
        <v>10.439306358381502</v>
      </c>
      <c r="AK26" s="127">
        <v>1146</v>
      </c>
      <c r="AL26" s="127"/>
      <c r="AM26" s="127"/>
      <c r="AN26" s="127">
        <v>1.1074197120708749</v>
      </c>
      <c r="AO26" s="127">
        <v>1795</v>
      </c>
      <c r="AP26" s="201"/>
      <c r="AQ26" s="201"/>
      <c r="AR26" s="201">
        <v>1.7144999999999999</v>
      </c>
      <c r="AS26" s="166">
        <v>1594</v>
      </c>
    </row>
    <row r="27" spans="1:45" ht="28.5" customHeight="1" thickBot="1">
      <c r="A27" s="352" t="s">
        <v>35</v>
      </c>
      <c r="B27" s="347" t="s">
        <v>20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349"/>
    </row>
    <row r="28" spans="1:45" ht="22.5" customHeight="1">
      <c r="A28" s="353"/>
      <c r="B28" s="104" t="s">
        <v>29</v>
      </c>
      <c r="C28" s="245">
        <v>1.1563920289010605</v>
      </c>
      <c r="D28" s="224">
        <v>22193</v>
      </c>
      <c r="E28" s="224"/>
      <c r="F28" s="224">
        <v>0.84394840270079619</v>
      </c>
      <c r="G28" s="98">
        <v>16255</v>
      </c>
      <c r="H28" s="98"/>
      <c r="I28" s="98">
        <v>0.88345572870022093</v>
      </c>
      <c r="J28" s="98">
        <v>15342</v>
      </c>
      <c r="K28" s="98"/>
      <c r="L28" s="98">
        <v>0.71676691221193489</v>
      </c>
      <c r="M28" s="98">
        <v>7919</v>
      </c>
      <c r="N28" s="98"/>
      <c r="O28" s="98"/>
      <c r="P28" s="98">
        <v>0.52847444842541957</v>
      </c>
      <c r="Q28" s="185">
        <v>3203</v>
      </c>
      <c r="R28" s="185"/>
      <c r="S28" s="185"/>
      <c r="T28" s="185">
        <v>0.71828724353256024</v>
      </c>
      <c r="U28" s="239">
        <v>2522</v>
      </c>
      <c r="V28" s="185"/>
      <c r="W28" s="185"/>
      <c r="X28" s="185">
        <v>1.0394932935916543</v>
      </c>
      <c r="Y28" s="185">
        <v>2195</v>
      </c>
      <c r="Z28" s="185"/>
      <c r="AA28" s="185"/>
      <c r="AB28" s="185">
        <v>0.66857825567502982</v>
      </c>
      <c r="AC28" s="126">
        <v>2694</v>
      </c>
      <c r="AD28" s="126"/>
      <c r="AE28" s="126"/>
      <c r="AF28" s="126">
        <v>1.5679056468906363</v>
      </c>
      <c r="AG28" s="126">
        <v>2501</v>
      </c>
      <c r="AH28" s="126"/>
      <c r="AI28" s="126"/>
      <c r="AJ28" s="126">
        <v>1.9295646227490313</v>
      </c>
      <c r="AK28" s="126">
        <v>7021</v>
      </c>
      <c r="AL28" s="126"/>
      <c r="AM28" s="126"/>
      <c r="AN28" s="126">
        <v>1.581571175428234</v>
      </c>
      <c r="AO28" s="126">
        <v>10695</v>
      </c>
      <c r="AP28" s="199"/>
      <c r="AQ28" s="199"/>
      <c r="AR28" s="199">
        <v>1.2233343292500747</v>
      </c>
      <c r="AS28" s="164">
        <v>13912</v>
      </c>
    </row>
    <row r="29" spans="1:45" ht="27.75" customHeight="1" thickBot="1">
      <c r="A29" s="354"/>
      <c r="B29" s="106" t="s">
        <v>17</v>
      </c>
      <c r="C29" s="246">
        <v>1.0581297388374051</v>
      </c>
      <c r="D29" s="225">
        <v>629</v>
      </c>
      <c r="E29" s="225"/>
      <c r="F29" s="225">
        <v>0.36226114649681529</v>
      </c>
      <c r="G29" s="180">
        <v>398</v>
      </c>
      <c r="H29" s="180"/>
      <c r="I29" s="180">
        <v>1.3560439560439561</v>
      </c>
      <c r="J29" s="240">
        <v>774</v>
      </c>
      <c r="K29" s="240"/>
      <c r="L29" s="248">
        <v>1.5105348460291734</v>
      </c>
      <c r="M29" s="240">
        <v>1057</v>
      </c>
      <c r="N29" s="240"/>
      <c r="O29" s="240"/>
      <c r="P29" s="249">
        <v>0.34012875536480686</v>
      </c>
      <c r="Q29" s="180">
        <v>685</v>
      </c>
      <c r="R29" s="188"/>
      <c r="S29" s="188"/>
      <c r="T29" s="188">
        <v>1.4416403785488958</v>
      </c>
      <c r="U29" s="189">
        <v>1041</v>
      </c>
      <c r="V29" s="188"/>
      <c r="W29" s="188"/>
      <c r="X29" s="188">
        <v>0.6367614879649891</v>
      </c>
      <c r="Y29" s="188">
        <v>978</v>
      </c>
      <c r="Z29" s="188"/>
      <c r="AA29" s="188"/>
      <c r="AB29" s="188">
        <v>1.7560137457044673</v>
      </c>
      <c r="AC29" s="127">
        <v>2116</v>
      </c>
      <c r="AD29" s="127"/>
      <c r="AE29" s="127"/>
      <c r="AF29" s="127">
        <v>1.62426614481409</v>
      </c>
      <c r="AG29" s="127">
        <v>1417</v>
      </c>
      <c r="AH29" s="127"/>
      <c r="AI29" s="127"/>
      <c r="AJ29" s="127">
        <v>0.52530120481927711</v>
      </c>
      <c r="AK29" s="127">
        <v>7243</v>
      </c>
      <c r="AL29" s="127"/>
      <c r="AM29" s="127"/>
      <c r="AN29" s="127">
        <v>2.2454128440366974</v>
      </c>
      <c r="AO29" s="127">
        <v>14003</v>
      </c>
      <c r="AP29" s="201"/>
      <c r="AQ29" s="201"/>
      <c r="AR29" s="201">
        <v>0.69050051072522978</v>
      </c>
      <c r="AS29" s="166">
        <v>13200</v>
      </c>
    </row>
    <row r="30" spans="1:45">
      <c r="A30" s="365" t="s">
        <v>28</v>
      </c>
      <c r="B30" s="269" t="s">
        <v>14</v>
      </c>
      <c r="C30" s="270">
        <v>0.94031854417687311</v>
      </c>
      <c r="D30" s="271">
        <v>121.578</v>
      </c>
      <c r="E30" s="271"/>
      <c r="F30" s="271">
        <v>0.98187217992103792</v>
      </c>
      <c r="G30" s="272">
        <v>118.91000000000001</v>
      </c>
      <c r="H30" s="272"/>
      <c r="I30" s="272">
        <v>1.0424987658753309</v>
      </c>
      <c r="J30" s="272">
        <v>120.499</v>
      </c>
      <c r="K30" s="272"/>
      <c r="L30" s="272">
        <v>1.0126388291003015</v>
      </c>
      <c r="M30" s="272">
        <v>109.95</v>
      </c>
      <c r="N30" s="272"/>
      <c r="O30" s="272"/>
      <c r="P30" s="272">
        <v>0.9324678195514291</v>
      </c>
      <c r="Q30" s="272">
        <v>104.306</v>
      </c>
      <c r="R30" s="272"/>
      <c r="S30" s="272"/>
      <c r="T30" s="272">
        <v>0.98925917483473902</v>
      </c>
      <c r="U30" s="272">
        <v>105.145</v>
      </c>
      <c r="V30" s="272"/>
      <c r="W30" s="272"/>
      <c r="X30" s="272">
        <v>0.91529719715752511</v>
      </c>
      <c r="Y30" s="272">
        <v>108.721</v>
      </c>
      <c r="Z30" s="273"/>
      <c r="AA30" s="273"/>
      <c r="AB30" s="273">
        <v>1.0542862033894893</v>
      </c>
      <c r="AC30" s="274">
        <v>110.66699999999999</v>
      </c>
      <c r="AD30" s="274"/>
      <c r="AE30" s="274"/>
      <c r="AF30" s="274">
        <v>0.94256814838869885</v>
      </c>
      <c r="AG30" s="274">
        <v>103.61200000000001</v>
      </c>
      <c r="AH30" s="274"/>
      <c r="AI30" s="274"/>
      <c r="AJ30" s="274">
        <v>1.1158737396767493</v>
      </c>
      <c r="AK30" s="274">
        <v>108.586</v>
      </c>
      <c r="AL30" s="274"/>
      <c r="AM30" s="274"/>
      <c r="AN30" s="274">
        <v>1.070050853614239</v>
      </c>
      <c r="AO30" s="274">
        <v>111.821</v>
      </c>
      <c r="AP30" s="275"/>
      <c r="AQ30" s="275"/>
      <c r="AR30" s="275">
        <v>1.0233294295364666</v>
      </c>
      <c r="AS30" s="276">
        <v>118.86</v>
      </c>
    </row>
    <row r="31" spans="1:45">
      <c r="A31" s="366"/>
      <c r="B31" s="168" t="s">
        <v>15</v>
      </c>
      <c r="C31" s="247">
        <v>1.0948905109489049</v>
      </c>
      <c r="D31" s="264">
        <v>1.1950000000000001</v>
      </c>
      <c r="E31" s="264"/>
      <c r="F31" s="264">
        <v>0.65500000000000003</v>
      </c>
      <c r="G31" s="265">
        <v>1.206</v>
      </c>
      <c r="H31" s="265"/>
      <c r="I31" s="265">
        <v>0.8918575063613231</v>
      </c>
      <c r="J31" s="265">
        <v>0.68600000000000005</v>
      </c>
      <c r="K31" s="265"/>
      <c r="L31" s="265">
        <v>0.68758915834522116</v>
      </c>
      <c r="M31" s="265">
        <v>0.76200000000000001</v>
      </c>
      <c r="N31" s="265"/>
      <c r="O31" s="265"/>
      <c r="P31" s="265">
        <v>0.79045643153526979</v>
      </c>
      <c r="Q31" s="265">
        <v>0.48899999999999999</v>
      </c>
      <c r="R31" s="265"/>
      <c r="S31" s="265"/>
      <c r="T31" s="265">
        <v>0.74540682414698156</v>
      </c>
      <c r="U31" s="265">
        <v>0.36199999999999999</v>
      </c>
      <c r="V31" s="265"/>
      <c r="W31" s="265"/>
      <c r="X31" s="265">
        <v>1.2746478873239437</v>
      </c>
      <c r="Y31" s="265">
        <v>0.42899999999999999</v>
      </c>
      <c r="Z31" s="266"/>
      <c r="AA31" s="266"/>
      <c r="AB31" s="266">
        <v>0.93370165745856359</v>
      </c>
      <c r="AC31" s="267">
        <v>0.24299999999999999</v>
      </c>
      <c r="AD31" s="267"/>
      <c r="AE31" s="267"/>
      <c r="AF31" s="267">
        <v>1.2130177514792897</v>
      </c>
      <c r="AG31" s="267">
        <v>0.124</v>
      </c>
      <c r="AH31" s="267"/>
      <c r="AI31" s="267"/>
      <c r="AJ31" s="267">
        <v>1.4682926829268292</v>
      </c>
      <c r="AK31" s="267">
        <v>0.89200000000000002</v>
      </c>
      <c r="AL31" s="267"/>
      <c r="AM31" s="267"/>
      <c r="AN31" s="267">
        <v>1.1312292358803988</v>
      </c>
      <c r="AO31" s="267">
        <v>0.75700000000000001</v>
      </c>
      <c r="AP31" s="267"/>
      <c r="AQ31" s="267"/>
      <c r="AR31" s="267">
        <v>1.4522760646108663</v>
      </c>
      <c r="AS31" s="277">
        <v>1.198</v>
      </c>
    </row>
    <row r="32" spans="1:45" ht="15.75" thickBot="1">
      <c r="A32" s="367"/>
      <c r="B32" s="278" t="s">
        <v>16</v>
      </c>
      <c r="C32" s="279"/>
      <c r="D32" s="280"/>
      <c r="E32" s="280"/>
      <c r="F32" s="280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180"/>
      <c r="AA32" s="180"/>
      <c r="AB32" s="180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3">
        <v>0.79399999999999993</v>
      </c>
    </row>
    <row r="33" spans="1:46" ht="15.75" thickBot="1">
      <c r="A33" s="350" t="s">
        <v>18</v>
      </c>
      <c r="B33" s="364"/>
      <c r="C33" s="268"/>
      <c r="D33" s="259">
        <f>D5+D6+D7+D8+D10+D11+D13+D14+D16+D17+D19+D20+D22+D23+D25+D26+D28+D29</f>
        <v>83191272</v>
      </c>
      <c r="E33" s="259"/>
      <c r="F33" s="259"/>
      <c r="G33" s="260">
        <f>G5+G6+G7+G8+G10+G11+G13+G14+G16+G17+G19+G20+G22+G23+G25+G26+G28+G29</f>
        <v>74543997</v>
      </c>
      <c r="H33" s="260"/>
      <c r="I33" s="260"/>
      <c r="J33" s="260">
        <f>J5+J6+J7+J8+J10+J11+J13+J14+J16+J17+J19+J20+J22+J23+J25+J26+J28+J29</f>
        <v>79338686</v>
      </c>
      <c r="K33" s="260"/>
      <c r="L33" s="260"/>
      <c r="M33" s="260">
        <f t="shared" ref="M33:AK33" si="1">M5+M6+M7+M8+M10+M11+M13+M14+M16+M17+M19+M20+M22+M23+M25+M26+M28+M29</f>
        <v>71212315</v>
      </c>
      <c r="N33" s="260"/>
      <c r="O33" s="260"/>
      <c r="P33" s="260"/>
      <c r="Q33" s="260">
        <f>Q5+Q6+Q7+Q8+Q10+Q11+Q13+Q14+Q16+Q17+Q19+Q20+Q22+Q23+Q25+Q26+Q28+Q29</f>
        <v>67995344</v>
      </c>
      <c r="R33" s="260"/>
      <c r="S33" s="260"/>
      <c r="T33" s="260"/>
      <c r="U33" s="260">
        <f>U5+U6+U7+U8+U10+U11+U13+U14+U16+U17+U19+U20+U22+U23+U25+U26+U28+U29</f>
        <v>65517894</v>
      </c>
      <c r="V33" s="260"/>
      <c r="W33" s="260"/>
      <c r="X33" s="260"/>
      <c r="Y33" s="260">
        <f>Y5+Y6+Y7+Y8+Y10+Y11+Y13+Y14+Y16+Y17+Y19+Y20+Y22+Y23+Y25+Y26+Y28+Y29</f>
        <v>67582566</v>
      </c>
      <c r="Z33" s="260"/>
      <c r="AA33" s="260"/>
      <c r="AB33" s="260"/>
      <c r="AC33" s="261">
        <f>AC5+AC6+AC7+AC8+AC10+AC11+AC13+AC14+AC16+AC17+AC19+AC20+AC22+AC23+AC25+AC26+AC28+AC29</f>
        <v>69508406</v>
      </c>
      <c r="AD33" s="261"/>
      <c r="AE33" s="261"/>
      <c r="AF33" s="261"/>
      <c r="AG33" s="260">
        <f t="shared" si="1"/>
        <v>65720798</v>
      </c>
      <c r="AH33" s="260"/>
      <c r="AI33" s="260"/>
      <c r="AJ33" s="260"/>
      <c r="AK33" s="260">
        <f t="shared" si="1"/>
        <v>71025015</v>
      </c>
      <c r="AL33" s="260"/>
      <c r="AM33" s="260"/>
      <c r="AN33" s="260"/>
      <c r="AO33" s="260">
        <f>AO5+AO6+AO7+AO8+AO10+AO11+AO13+AO14+AO16+AO17+AO19+AO20+AO22+AO23+AO25+AO26+AO28+AO29</f>
        <v>73216971</v>
      </c>
      <c r="AP33" s="262"/>
      <c r="AQ33" s="262"/>
      <c r="AR33" s="262"/>
      <c r="AS33" s="263">
        <f>AS5+AS6+AS7+AS8+AS10+AS11+AS13+AS14+AS16+AS17+AS19+AS20+AS22+AS23+AS25+AS26+AS28+AS29</f>
        <v>80786868</v>
      </c>
    </row>
    <row r="34" spans="1:46" ht="22.5" customHeight="1"/>
    <row r="35" spans="1:46" ht="22.5" customHeight="1"/>
    <row r="36" spans="1:46" ht="22.5" customHeight="1">
      <c r="AO36" s="148"/>
      <c r="AP36" s="148"/>
      <c r="AQ36" s="148"/>
      <c r="AR36" s="148"/>
    </row>
    <row r="37" spans="1:46" ht="22.5" customHeight="1">
      <c r="A37" s="115"/>
      <c r="D37" s="230"/>
      <c r="E37" s="230"/>
      <c r="F37" s="230"/>
      <c r="G37" s="60"/>
      <c r="H37" s="60"/>
      <c r="I37" s="60"/>
      <c r="U37" s="115"/>
      <c r="V37" s="115"/>
      <c r="W37" s="115"/>
      <c r="X37" s="115"/>
      <c r="AO37" s="148"/>
      <c r="AP37" s="148"/>
      <c r="AQ37" s="148"/>
      <c r="AR37" s="148"/>
    </row>
    <row r="38" spans="1:46" ht="22.5" customHeight="1">
      <c r="A38" s="115"/>
      <c r="G38" s="60"/>
      <c r="H38" s="60"/>
      <c r="I38" s="60"/>
      <c r="U38" s="115"/>
      <c r="V38" s="115"/>
      <c r="W38" s="115"/>
      <c r="X38" s="115"/>
      <c r="AO38" s="148"/>
      <c r="AP38" s="148"/>
      <c r="AQ38" s="148"/>
      <c r="AR38" s="148"/>
    </row>
    <row r="39" spans="1:46" ht="22.5" customHeight="1">
      <c r="A39" s="115"/>
      <c r="D39" s="230"/>
      <c r="E39" s="230"/>
      <c r="F39" s="230"/>
      <c r="G39" s="60"/>
      <c r="H39" s="60"/>
      <c r="I39" s="60"/>
      <c r="U39" s="115"/>
      <c r="V39" s="115"/>
      <c r="W39" s="115"/>
      <c r="X39" s="115"/>
      <c r="AO39" s="148"/>
      <c r="AP39" s="148"/>
      <c r="AQ39" s="148"/>
      <c r="AR39" s="148"/>
    </row>
    <row r="40" spans="1:46" ht="22.5" customHeight="1">
      <c r="A40" s="115"/>
      <c r="D40" s="231"/>
      <c r="E40" s="231"/>
      <c r="F40" s="231"/>
      <c r="G40" s="115"/>
      <c r="H40" s="115"/>
      <c r="I40" s="115"/>
      <c r="U40" s="115"/>
      <c r="V40" s="115"/>
      <c r="W40" s="115"/>
      <c r="X40" s="115"/>
      <c r="AO40" s="115"/>
      <c r="AP40" s="115"/>
      <c r="AQ40" s="115"/>
      <c r="AR40" s="115"/>
      <c r="AS40" s="156"/>
    </row>
    <row r="41" spans="1:46" ht="22.5" customHeight="1">
      <c r="A41" s="115"/>
      <c r="D41" s="231"/>
      <c r="E41" s="231"/>
      <c r="F41" s="231"/>
      <c r="G41" s="115"/>
      <c r="H41" s="115"/>
      <c r="I41" s="115"/>
      <c r="U41" s="115"/>
      <c r="V41" s="115"/>
      <c r="W41" s="115"/>
      <c r="X41" s="115"/>
      <c r="AO41" s="149"/>
      <c r="AP41" s="149"/>
      <c r="AQ41" s="149"/>
      <c r="AR41" s="149"/>
      <c r="AS41" s="156"/>
    </row>
    <row r="42" spans="1:46" ht="22.5" customHeight="1">
      <c r="A42" s="115"/>
      <c r="D42" s="231"/>
      <c r="E42" s="231"/>
      <c r="F42" s="231"/>
      <c r="G42" s="115"/>
      <c r="H42" s="115"/>
      <c r="I42" s="115"/>
      <c r="M42" s="115"/>
      <c r="N42" s="115"/>
      <c r="O42" s="115"/>
      <c r="P42" s="115"/>
      <c r="U42" s="115"/>
      <c r="V42" s="115"/>
      <c r="W42" s="115"/>
      <c r="X42" s="115"/>
      <c r="Y42" s="115"/>
      <c r="Z42" s="115"/>
      <c r="AA42" s="115"/>
      <c r="AB42" s="115"/>
      <c r="AC42" s="135"/>
      <c r="AD42" s="135"/>
      <c r="AE42" s="135"/>
      <c r="AF42" s="135"/>
      <c r="AO42" s="150"/>
      <c r="AP42" s="150"/>
      <c r="AQ42" s="150"/>
      <c r="AR42" s="150"/>
    </row>
    <row r="43" spans="1:46" ht="48" customHeight="1">
      <c r="A43" s="115"/>
      <c r="B43" s="115"/>
      <c r="C43" s="115"/>
      <c r="D43" s="231"/>
      <c r="E43" s="231"/>
      <c r="F43" s="231"/>
      <c r="G43" s="115"/>
      <c r="H43" s="115"/>
      <c r="I43" s="115"/>
      <c r="M43" s="115"/>
      <c r="N43" s="115"/>
      <c r="O43" s="115"/>
      <c r="P43" s="115"/>
      <c r="U43" s="115"/>
      <c r="V43" s="115"/>
      <c r="W43" s="115"/>
      <c r="X43" s="115"/>
      <c r="AO43" s="148"/>
      <c r="AP43" s="148"/>
      <c r="AQ43" s="148"/>
      <c r="AR43" s="148"/>
    </row>
    <row r="44" spans="1:46" ht="22.5" customHeight="1">
      <c r="A44" s="116"/>
      <c r="B44" s="116"/>
      <c r="C44" s="116"/>
      <c r="D44" s="232"/>
      <c r="E44" s="232"/>
      <c r="F44" s="232"/>
      <c r="J44" s="142"/>
      <c r="K44" s="142"/>
      <c r="L44" s="142"/>
      <c r="Q44" s="116"/>
      <c r="R44" s="116"/>
      <c r="S44" s="116"/>
      <c r="T44" s="116"/>
      <c r="U44" s="116"/>
      <c r="V44" s="116"/>
      <c r="W44" s="116"/>
      <c r="X44" s="116"/>
      <c r="AC44" s="138"/>
      <c r="AD44" s="138"/>
      <c r="AE44" s="138"/>
      <c r="AF44" s="138"/>
      <c r="AK44" s="142"/>
      <c r="AL44" s="142"/>
      <c r="AM44" s="142"/>
      <c r="AN44" s="142"/>
      <c r="AO44" s="116"/>
      <c r="AP44" s="116"/>
      <c r="AQ44" s="116"/>
      <c r="AR44" s="116"/>
      <c r="AS44" s="157"/>
      <c r="AT44" s="191"/>
    </row>
    <row r="45" spans="1:46" ht="22.5" customHeight="1">
      <c r="A45" s="116"/>
      <c r="B45" s="116"/>
      <c r="C45" s="116"/>
      <c r="D45" s="232"/>
      <c r="E45" s="232"/>
      <c r="F45" s="232"/>
      <c r="G45" s="60"/>
      <c r="H45" s="60"/>
      <c r="I45" s="60"/>
      <c r="J45" s="142"/>
      <c r="K45" s="142"/>
      <c r="L45" s="142"/>
      <c r="Q45" s="116"/>
      <c r="R45" s="116"/>
      <c r="S45" s="116"/>
      <c r="T45" s="116"/>
      <c r="U45" s="115"/>
      <c r="V45" s="115"/>
      <c r="W45" s="115"/>
      <c r="X45" s="115"/>
      <c r="AC45" s="138"/>
      <c r="AD45" s="138"/>
      <c r="AE45" s="138"/>
      <c r="AF45" s="138"/>
      <c r="AG45" s="142"/>
      <c r="AH45" s="142"/>
      <c r="AI45" s="142"/>
      <c r="AJ45" s="142"/>
      <c r="AK45" s="142"/>
      <c r="AL45" s="142"/>
      <c r="AM45" s="142"/>
      <c r="AN45" s="142"/>
      <c r="AO45" s="116"/>
      <c r="AP45" s="116"/>
      <c r="AQ45" s="116"/>
      <c r="AR45" s="116"/>
      <c r="AS45" s="157"/>
      <c r="AT45" s="191"/>
    </row>
    <row r="46" spans="1:46" ht="22.5" customHeight="1">
      <c r="A46" s="116"/>
      <c r="B46" s="116"/>
      <c r="C46" s="116"/>
      <c r="D46" s="232"/>
      <c r="E46" s="232"/>
      <c r="F46" s="232"/>
      <c r="G46" s="60"/>
      <c r="H46" s="60"/>
      <c r="I46" s="60"/>
      <c r="J46" s="142"/>
      <c r="K46" s="142"/>
      <c r="L46" s="142"/>
      <c r="M46" s="116"/>
      <c r="N46" s="116"/>
      <c r="O46" s="116"/>
      <c r="P46" s="116"/>
      <c r="Q46" s="116"/>
      <c r="R46" s="116"/>
      <c r="S46" s="116"/>
      <c r="T46" s="116"/>
      <c r="U46" s="115"/>
      <c r="V46" s="115"/>
      <c r="W46" s="115"/>
      <c r="X46" s="115"/>
      <c r="AC46" s="138"/>
      <c r="AD46" s="138"/>
      <c r="AE46" s="138"/>
      <c r="AF46" s="138"/>
      <c r="AK46" s="142"/>
      <c r="AL46" s="142"/>
      <c r="AM46" s="142"/>
      <c r="AN46" s="142"/>
      <c r="AO46" s="116"/>
      <c r="AP46" s="116"/>
      <c r="AQ46" s="116"/>
      <c r="AR46" s="116"/>
      <c r="AS46" s="157"/>
      <c r="AT46" s="191"/>
    </row>
    <row r="47" spans="1:46" ht="22.5" customHeight="1">
      <c r="A47" s="117"/>
      <c r="B47" s="117"/>
      <c r="C47" s="117"/>
      <c r="D47" s="233"/>
      <c r="E47" s="233"/>
      <c r="F47" s="233"/>
      <c r="G47" s="60"/>
      <c r="H47" s="60"/>
      <c r="I47" s="60"/>
      <c r="J47" s="142"/>
      <c r="K47" s="142"/>
      <c r="L47" s="142"/>
      <c r="M47" s="117"/>
      <c r="N47" s="117"/>
      <c r="O47" s="117"/>
      <c r="P47" s="117"/>
      <c r="Q47" s="116"/>
      <c r="R47" s="116"/>
      <c r="S47" s="116"/>
      <c r="T47" s="116"/>
      <c r="U47" s="117"/>
      <c r="V47" s="117"/>
      <c r="W47" s="117"/>
      <c r="X47" s="117"/>
      <c r="AC47" s="138"/>
      <c r="AD47" s="138"/>
      <c r="AE47" s="138"/>
      <c r="AF47" s="138"/>
      <c r="AG47" s="142"/>
      <c r="AH47" s="142"/>
      <c r="AI47" s="142"/>
      <c r="AJ47" s="142"/>
      <c r="AK47" s="142"/>
      <c r="AL47" s="142"/>
      <c r="AM47" s="142"/>
      <c r="AN47" s="142"/>
      <c r="AO47" s="116"/>
      <c r="AP47" s="116"/>
      <c r="AQ47" s="116"/>
      <c r="AR47" s="116"/>
      <c r="AS47" s="158"/>
      <c r="AT47" s="191"/>
    </row>
    <row r="48" spans="1:46" ht="22.5" customHeight="1">
      <c r="A48" s="117"/>
      <c r="B48" s="117"/>
      <c r="C48" s="117"/>
      <c r="D48" s="233"/>
      <c r="E48" s="233"/>
      <c r="F48" s="233"/>
      <c r="G48" s="117"/>
      <c r="H48" s="117"/>
      <c r="I48" s="117"/>
      <c r="J48" s="142"/>
      <c r="K48" s="142"/>
      <c r="L48" s="142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38"/>
      <c r="AD48" s="138"/>
      <c r="AE48" s="138"/>
      <c r="AF48" s="138"/>
      <c r="AG48" s="142"/>
      <c r="AH48" s="142"/>
      <c r="AI48" s="142"/>
      <c r="AJ48" s="142"/>
      <c r="AK48" s="142"/>
      <c r="AL48" s="142"/>
      <c r="AM48" s="142"/>
      <c r="AN48" s="142"/>
      <c r="AO48" s="117"/>
      <c r="AP48" s="117"/>
      <c r="AQ48" s="117"/>
      <c r="AR48" s="117"/>
      <c r="AS48" s="158"/>
      <c r="AT48" s="191"/>
    </row>
    <row r="49" spans="1:46" ht="22.5" customHeight="1">
      <c r="A49" s="117"/>
      <c r="B49" s="117"/>
      <c r="C49" s="117"/>
      <c r="D49" s="233"/>
      <c r="E49" s="233"/>
      <c r="F49" s="233"/>
      <c r="G49" s="117"/>
      <c r="H49" s="117"/>
      <c r="I49" s="117"/>
      <c r="J49" s="142"/>
      <c r="K49" s="142"/>
      <c r="L49" s="142"/>
      <c r="M49" s="117"/>
      <c r="N49" s="117"/>
      <c r="O49" s="117"/>
      <c r="P49" s="117"/>
      <c r="U49" s="117"/>
      <c r="V49" s="117"/>
      <c r="W49" s="117"/>
      <c r="X49" s="117"/>
      <c r="Y49" s="117"/>
      <c r="Z49" s="117"/>
      <c r="AA49" s="117"/>
      <c r="AB49" s="117"/>
      <c r="AC49" s="138"/>
      <c r="AD49" s="138"/>
      <c r="AE49" s="138"/>
      <c r="AF49" s="138"/>
      <c r="AG49" s="142"/>
      <c r="AH49" s="142"/>
      <c r="AI49" s="142"/>
      <c r="AJ49" s="142"/>
      <c r="AK49" s="142"/>
      <c r="AL49" s="142"/>
      <c r="AM49" s="142"/>
      <c r="AN49" s="142"/>
      <c r="AO49" s="117"/>
      <c r="AP49" s="117"/>
      <c r="AQ49" s="117"/>
      <c r="AR49" s="117"/>
      <c r="AS49" s="158"/>
      <c r="AT49" s="191"/>
    </row>
    <row r="50" spans="1:46" ht="22.5" customHeight="1">
      <c r="A50" s="117"/>
      <c r="B50" s="117"/>
      <c r="C50" s="117"/>
      <c r="D50" s="233"/>
      <c r="E50" s="233"/>
      <c r="F50" s="233"/>
      <c r="G50" s="117"/>
      <c r="H50" s="117"/>
      <c r="I50" s="117"/>
      <c r="J50" s="142"/>
      <c r="K50" s="142"/>
      <c r="L50" s="142"/>
      <c r="M50" s="117"/>
      <c r="N50" s="117"/>
      <c r="O50" s="117"/>
      <c r="P50" s="117"/>
      <c r="Q50" s="116"/>
      <c r="R50" s="116"/>
      <c r="S50" s="116"/>
      <c r="T50" s="116"/>
      <c r="U50" s="117"/>
      <c r="V50" s="117"/>
      <c r="W50" s="117"/>
      <c r="X50" s="117"/>
      <c r="Y50" s="117"/>
      <c r="Z50" s="117"/>
      <c r="AA50" s="117"/>
      <c r="AB50" s="117"/>
      <c r="AC50" s="138"/>
      <c r="AD50" s="138"/>
      <c r="AE50" s="138"/>
      <c r="AF50" s="138"/>
      <c r="AG50" s="142"/>
      <c r="AH50" s="142"/>
      <c r="AI50" s="142"/>
      <c r="AJ50" s="142"/>
      <c r="AK50" s="142"/>
      <c r="AL50" s="142"/>
      <c r="AM50" s="142"/>
      <c r="AN50" s="142"/>
      <c r="AO50" s="117"/>
      <c r="AP50" s="117"/>
      <c r="AQ50" s="117"/>
      <c r="AR50" s="117"/>
      <c r="AS50" s="158"/>
      <c r="AT50" s="191"/>
    </row>
    <row r="51" spans="1:46" ht="22.5" customHeight="1">
      <c r="A51" s="117"/>
      <c r="B51" s="117"/>
      <c r="C51" s="117"/>
      <c r="D51" s="233"/>
      <c r="E51" s="233"/>
      <c r="F51" s="233"/>
      <c r="G51" s="117"/>
      <c r="H51" s="117"/>
      <c r="I51" s="117"/>
      <c r="J51" s="142"/>
      <c r="K51" s="142"/>
      <c r="L51" s="142"/>
      <c r="M51" s="117"/>
      <c r="N51" s="117"/>
      <c r="O51" s="117"/>
      <c r="P51" s="117"/>
      <c r="Q51" s="116"/>
      <c r="R51" s="116"/>
      <c r="S51" s="116"/>
      <c r="T51" s="116"/>
      <c r="U51" s="117"/>
      <c r="V51" s="117"/>
      <c r="W51" s="117"/>
      <c r="X51" s="117"/>
      <c r="Y51" s="117"/>
      <c r="Z51" s="117"/>
      <c r="AA51" s="117"/>
      <c r="AB51" s="117"/>
      <c r="AC51" s="138"/>
      <c r="AD51" s="138"/>
      <c r="AE51" s="138"/>
      <c r="AF51" s="138"/>
      <c r="AG51" s="142"/>
      <c r="AH51" s="142"/>
      <c r="AI51" s="142"/>
      <c r="AJ51" s="142"/>
      <c r="AK51" s="142"/>
      <c r="AL51" s="142"/>
      <c r="AM51" s="142"/>
      <c r="AN51" s="142"/>
      <c r="AO51" s="117"/>
      <c r="AP51" s="117"/>
      <c r="AQ51" s="117"/>
      <c r="AR51" s="117"/>
      <c r="AS51" s="158"/>
      <c r="AT51" s="191"/>
    </row>
    <row r="52" spans="1:46" ht="22.5" customHeight="1">
      <c r="A52" s="117"/>
      <c r="B52" s="117"/>
      <c r="C52" s="117"/>
      <c r="D52" s="233"/>
      <c r="E52" s="233"/>
      <c r="F52" s="233"/>
      <c r="G52" s="117"/>
      <c r="H52" s="117"/>
      <c r="I52" s="117"/>
      <c r="J52" s="142"/>
      <c r="K52" s="142"/>
      <c r="L52" s="142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38"/>
      <c r="AD52" s="138"/>
      <c r="AE52" s="138"/>
      <c r="AF52" s="138"/>
      <c r="AG52" s="142"/>
      <c r="AH52" s="142"/>
      <c r="AI52" s="142"/>
      <c r="AJ52" s="142"/>
      <c r="AK52" s="142"/>
      <c r="AL52" s="142"/>
      <c r="AM52" s="142"/>
      <c r="AN52" s="142"/>
      <c r="AO52" s="117"/>
      <c r="AP52" s="117"/>
      <c r="AQ52" s="117"/>
      <c r="AR52" s="117"/>
      <c r="AS52" s="158"/>
      <c r="AT52" s="191"/>
    </row>
    <row r="53" spans="1:46" ht="22.5" customHeight="1">
      <c r="A53" s="117"/>
      <c r="B53" s="117"/>
      <c r="C53" s="117"/>
      <c r="D53" s="233"/>
      <c r="E53" s="233"/>
      <c r="F53" s="233"/>
      <c r="G53" s="117"/>
      <c r="H53" s="117"/>
      <c r="I53" s="117"/>
      <c r="J53" s="142"/>
      <c r="K53" s="142"/>
      <c r="L53" s="142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38"/>
      <c r="AD53" s="138"/>
      <c r="AE53" s="138"/>
      <c r="AF53" s="138"/>
      <c r="AG53" s="142"/>
      <c r="AH53" s="142"/>
      <c r="AI53" s="142"/>
      <c r="AJ53" s="142"/>
      <c r="AK53" s="142"/>
      <c r="AL53" s="142"/>
      <c r="AM53" s="142"/>
      <c r="AN53" s="142"/>
      <c r="AO53" s="117"/>
      <c r="AP53" s="117"/>
      <c r="AQ53" s="117"/>
      <c r="AR53" s="117"/>
      <c r="AS53" s="158"/>
      <c r="AT53" s="191"/>
    </row>
    <row r="54" spans="1:46" ht="22.5" customHeight="1">
      <c r="A54" s="117"/>
      <c r="B54" s="117"/>
      <c r="C54" s="117"/>
      <c r="D54" s="233"/>
      <c r="E54" s="233"/>
      <c r="F54" s="233"/>
      <c r="G54" s="117"/>
      <c r="H54" s="117"/>
      <c r="I54" s="117"/>
      <c r="J54" s="142"/>
      <c r="K54" s="142"/>
      <c r="L54" s="142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38"/>
      <c r="AD54" s="138"/>
      <c r="AE54" s="138"/>
      <c r="AF54" s="138"/>
      <c r="AG54" s="142"/>
      <c r="AH54" s="142"/>
      <c r="AI54" s="142"/>
      <c r="AJ54" s="142"/>
      <c r="AK54" s="142"/>
      <c r="AL54" s="142"/>
      <c r="AM54" s="142"/>
      <c r="AN54" s="142"/>
      <c r="AO54" s="117"/>
      <c r="AP54" s="117"/>
      <c r="AQ54" s="117"/>
      <c r="AR54" s="117"/>
      <c r="AS54" s="158"/>
      <c r="AT54" s="191"/>
    </row>
    <row r="55" spans="1:46" ht="22.5" customHeight="1">
      <c r="A55" s="117"/>
      <c r="B55" s="117"/>
      <c r="C55" s="117"/>
      <c r="D55" s="233"/>
      <c r="E55" s="233"/>
      <c r="F55" s="233"/>
      <c r="G55" s="117"/>
      <c r="H55" s="117"/>
      <c r="I55" s="117"/>
      <c r="J55" s="142"/>
      <c r="K55" s="142"/>
      <c r="L55" s="142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38"/>
      <c r="AD55" s="138"/>
      <c r="AE55" s="138"/>
      <c r="AF55" s="138"/>
      <c r="AG55" s="142"/>
      <c r="AH55" s="142"/>
      <c r="AI55" s="142"/>
      <c r="AJ55" s="142"/>
      <c r="AK55" s="142"/>
      <c r="AL55" s="142"/>
      <c r="AM55" s="142"/>
      <c r="AN55" s="142"/>
      <c r="AO55" s="117"/>
      <c r="AP55" s="117"/>
      <c r="AQ55" s="117"/>
      <c r="AR55" s="117"/>
      <c r="AS55" s="158"/>
      <c r="AT55" s="191"/>
    </row>
    <row r="56" spans="1:46" ht="22.5" customHeight="1">
      <c r="A56" s="117"/>
      <c r="B56" s="117"/>
      <c r="C56" s="117"/>
      <c r="D56" s="233"/>
      <c r="E56" s="233"/>
      <c r="F56" s="233"/>
      <c r="G56" s="117"/>
      <c r="H56" s="117"/>
      <c r="I56" s="117"/>
      <c r="J56" s="142"/>
      <c r="K56" s="142"/>
      <c r="L56" s="142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38"/>
      <c r="AD56" s="138"/>
      <c r="AE56" s="138"/>
      <c r="AF56" s="138"/>
      <c r="AG56" s="142"/>
      <c r="AH56" s="142"/>
      <c r="AI56" s="142"/>
      <c r="AJ56" s="142"/>
      <c r="AK56" s="142"/>
      <c r="AL56" s="142"/>
      <c r="AM56" s="142"/>
      <c r="AN56" s="142"/>
      <c r="AO56" s="117"/>
      <c r="AP56" s="117"/>
      <c r="AQ56" s="117"/>
      <c r="AR56" s="117"/>
      <c r="AS56" s="158"/>
      <c r="AT56" s="191"/>
    </row>
    <row r="57" spans="1:46" ht="22.5" customHeight="1">
      <c r="A57" s="117"/>
      <c r="D57" s="233"/>
      <c r="E57" s="233"/>
      <c r="F57" s="233"/>
      <c r="G57" s="117"/>
      <c r="H57" s="117"/>
      <c r="I57" s="117"/>
      <c r="J57" s="142"/>
      <c r="K57" s="142"/>
      <c r="L57" s="142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38"/>
      <c r="AD57" s="138"/>
      <c r="AE57" s="138"/>
      <c r="AF57" s="138"/>
      <c r="AG57" s="142"/>
      <c r="AH57" s="142"/>
      <c r="AI57" s="142"/>
      <c r="AJ57" s="142"/>
      <c r="AK57" s="142"/>
      <c r="AL57" s="142"/>
      <c r="AM57" s="142"/>
      <c r="AN57" s="142"/>
      <c r="AO57" s="117"/>
      <c r="AP57" s="117"/>
      <c r="AQ57" s="117"/>
      <c r="AR57" s="117"/>
      <c r="AS57" s="158"/>
      <c r="AT57" s="191"/>
    </row>
    <row r="58" spans="1:46" ht="22.5" customHeight="1">
      <c r="A58" s="117"/>
      <c r="D58" s="233"/>
      <c r="E58" s="233"/>
      <c r="F58" s="233"/>
      <c r="G58" s="117"/>
      <c r="H58" s="117"/>
      <c r="I58" s="117"/>
      <c r="J58" s="142"/>
      <c r="K58" s="142"/>
      <c r="L58" s="142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38"/>
      <c r="AD58" s="138"/>
      <c r="AE58" s="138"/>
      <c r="AF58" s="138"/>
      <c r="AG58" s="142"/>
      <c r="AH58" s="142"/>
      <c r="AI58" s="142"/>
      <c r="AJ58" s="142"/>
      <c r="AK58" s="142"/>
      <c r="AL58" s="142"/>
      <c r="AM58" s="142"/>
      <c r="AN58" s="142"/>
      <c r="AO58" s="117"/>
      <c r="AP58" s="117"/>
      <c r="AQ58" s="117"/>
      <c r="AR58" s="117"/>
      <c r="AS58" s="158"/>
      <c r="AT58" s="191"/>
    </row>
    <row r="59" spans="1:46" ht="22.5" customHeight="1">
      <c r="A59" s="117"/>
      <c r="B59" s="117"/>
      <c r="C59" s="117"/>
      <c r="D59" s="233"/>
      <c r="E59" s="233"/>
      <c r="F59" s="233"/>
      <c r="G59" s="117"/>
      <c r="H59" s="117"/>
      <c r="I59" s="117"/>
      <c r="J59" s="142"/>
      <c r="K59" s="142"/>
      <c r="L59" s="142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38"/>
      <c r="AD59" s="138"/>
      <c r="AE59" s="138"/>
      <c r="AF59" s="138"/>
      <c r="AG59" s="142"/>
      <c r="AH59" s="142"/>
      <c r="AI59" s="142"/>
      <c r="AJ59" s="142"/>
      <c r="AK59" s="142"/>
      <c r="AL59" s="142"/>
      <c r="AM59" s="142"/>
      <c r="AN59" s="142"/>
      <c r="AO59" s="117"/>
      <c r="AP59" s="117"/>
      <c r="AQ59" s="117"/>
      <c r="AR59" s="117"/>
      <c r="AS59" s="158"/>
      <c r="AT59" s="191"/>
    </row>
    <row r="60" spans="1:46" ht="22.5" customHeight="1">
      <c r="A60" s="117"/>
      <c r="B60" s="117"/>
      <c r="C60" s="117"/>
      <c r="D60" s="233"/>
      <c r="E60" s="233"/>
      <c r="F60" s="233"/>
      <c r="G60" s="117"/>
      <c r="H60" s="117"/>
      <c r="I60" s="117"/>
      <c r="J60" s="142"/>
      <c r="K60" s="142"/>
      <c r="L60" s="142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38"/>
      <c r="AD60" s="138"/>
      <c r="AE60" s="138"/>
      <c r="AF60" s="138"/>
      <c r="AG60" s="142"/>
      <c r="AH60" s="142"/>
      <c r="AI60" s="142"/>
      <c r="AJ60" s="142"/>
      <c r="AK60" s="142"/>
      <c r="AL60" s="142"/>
      <c r="AM60" s="142"/>
      <c r="AN60" s="142"/>
      <c r="AO60" s="117"/>
      <c r="AP60" s="117"/>
      <c r="AQ60" s="117"/>
      <c r="AR60" s="117"/>
      <c r="AS60" s="158"/>
      <c r="AT60" s="191"/>
    </row>
    <row r="61" spans="1:46" ht="22.5" customHeight="1">
      <c r="A61" s="117"/>
      <c r="B61" s="117"/>
      <c r="C61" s="117"/>
      <c r="D61" s="233"/>
      <c r="E61" s="233"/>
      <c r="F61" s="233"/>
      <c r="G61" s="117"/>
      <c r="H61" s="117"/>
      <c r="I61" s="117"/>
      <c r="J61" s="142"/>
      <c r="K61" s="142"/>
      <c r="L61" s="142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38"/>
      <c r="AD61" s="138"/>
      <c r="AE61" s="138"/>
      <c r="AF61" s="138"/>
      <c r="AG61" s="142"/>
      <c r="AH61" s="142"/>
      <c r="AI61" s="142"/>
      <c r="AJ61" s="142"/>
      <c r="AK61" s="142"/>
      <c r="AL61" s="142"/>
      <c r="AM61" s="142"/>
      <c r="AN61" s="142"/>
      <c r="AO61" s="117"/>
      <c r="AP61" s="117"/>
      <c r="AQ61" s="117"/>
      <c r="AR61" s="117"/>
      <c r="AS61" s="158"/>
      <c r="AT61" s="191"/>
    </row>
    <row r="62" spans="1:46" ht="22.5" customHeight="1">
      <c r="A62" s="117"/>
      <c r="B62" s="117"/>
      <c r="C62" s="117"/>
      <c r="D62" s="233"/>
      <c r="E62" s="233"/>
      <c r="F62" s="233"/>
      <c r="G62" s="117"/>
      <c r="H62" s="117"/>
      <c r="I62" s="117"/>
      <c r="J62" s="142"/>
      <c r="K62" s="142"/>
      <c r="L62" s="142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38"/>
      <c r="AD62" s="138"/>
      <c r="AE62" s="138"/>
      <c r="AF62" s="138"/>
      <c r="AG62" s="142"/>
      <c r="AH62" s="142"/>
      <c r="AI62" s="142"/>
      <c r="AJ62" s="142"/>
      <c r="AK62" s="142"/>
      <c r="AL62" s="142"/>
      <c r="AM62" s="142"/>
      <c r="AN62" s="142"/>
      <c r="AO62" s="117"/>
      <c r="AP62" s="117"/>
      <c r="AQ62" s="117"/>
      <c r="AR62" s="117"/>
      <c r="AS62" s="158"/>
      <c r="AT62" s="191"/>
    </row>
    <row r="63" spans="1:46" ht="22.5" customHeight="1">
      <c r="A63" s="117"/>
      <c r="B63" s="117"/>
      <c r="C63" s="117"/>
      <c r="D63" s="233"/>
      <c r="E63" s="233"/>
      <c r="F63" s="233"/>
      <c r="G63" s="117"/>
      <c r="H63" s="117"/>
      <c r="I63" s="117"/>
      <c r="J63" s="142"/>
      <c r="K63" s="142"/>
      <c r="L63" s="142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38"/>
      <c r="AD63" s="138"/>
      <c r="AE63" s="138"/>
      <c r="AF63" s="138"/>
      <c r="AG63" s="142"/>
      <c r="AH63" s="142"/>
      <c r="AI63" s="142"/>
      <c r="AJ63" s="142"/>
      <c r="AK63" s="142"/>
      <c r="AL63" s="142"/>
      <c r="AM63" s="142"/>
      <c r="AN63" s="142"/>
      <c r="AO63" s="117"/>
      <c r="AP63" s="117"/>
      <c r="AQ63" s="117"/>
      <c r="AR63" s="117"/>
      <c r="AS63" s="158"/>
      <c r="AT63" s="191"/>
    </row>
    <row r="64" spans="1:46" ht="22.5" customHeight="1">
      <c r="A64" s="117"/>
      <c r="B64" s="117"/>
      <c r="C64" s="117"/>
      <c r="D64" s="233"/>
      <c r="E64" s="233"/>
      <c r="F64" s="233"/>
      <c r="G64" s="117"/>
      <c r="H64" s="117"/>
      <c r="I64" s="117"/>
      <c r="J64" s="142"/>
      <c r="K64" s="142"/>
      <c r="L64" s="142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38"/>
      <c r="AD64" s="138"/>
      <c r="AE64" s="138"/>
      <c r="AF64" s="138"/>
      <c r="AG64" s="142"/>
      <c r="AH64" s="142"/>
      <c r="AI64" s="142"/>
      <c r="AJ64" s="142"/>
      <c r="AK64" s="142"/>
      <c r="AL64" s="142"/>
      <c r="AM64" s="142"/>
      <c r="AN64" s="142"/>
      <c r="AO64" s="117"/>
      <c r="AP64" s="117"/>
      <c r="AQ64" s="117"/>
      <c r="AR64" s="117"/>
      <c r="AS64" s="158"/>
      <c r="AT64" s="191"/>
    </row>
    <row r="65" spans="1:46" ht="22.5" customHeight="1">
      <c r="A65" s="117"/>
      <c r="B65" s="117"/>
      <c r="C65" s="117"/>
      <c r="D65" s="233"/>
      <c r="E65" s="233"/>
      <c r="F65" s="233"/>
      <c r="G65" s="117"/>
      <c r="H65" s="117"/>
      <c r="I65" s="117"/>
      <c r="J65" s="142"/>
      <c r="K65" s="142"/>
      <c r="L65" s="142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38"/>
      <c r="AD65" s="138"/>
      <c r="AE65" s="138"/>
      <c r="AF65" s="138"/>
      <c r="AG65" s="142"/>
      <c r="AH65" s="142"/>
      <c r="AI65" s="142"/>
      <c r="AJ65" s="142"/>
      <c r="AK65" s="142"/>
      <c r="AL65" s="142"/>
      <c r="AM65" s="142"/>
      <c r="AN65" s="142"/>
      <c r="AO65" s="117"/>
      <c r="AP65" s="117"/>
      <c r="AQ65" s="117"/>
      <c r="AR65" s="117"/>
      <c r="AS65" s="158"/>
      <c r="AT65" s="191"/>
    </row>
    <row r="66" spans="1:46" ht="22.5" customHeight="1">
      <c r="A66" s="117"/>
      <c r="B66" s="117"/>
      <c r="C66" s="117"/>
      <c r="D66" s="233"/>
      <c r="E66" s="233"/>
      <c r="F66" s="233"/>
      <c r="G66" s="117"/>
      <c r="H66" s="117"/>
      <c r="I66" s="117"/>
      <c r="J66" s="142"/>
      <c r="K66" s="142"/>
      <c r="L66" s="142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38"/>
      <c r="AD66" s="138"/>
      <c r="AE66" s="138"/>
      <c r="AF66" s="138"/>
      <c r="AG66" s="142"/>
      <c r="AH66" s="142"/>
      <c r="AI66" s="142"/>
      <c r="AJ66" s="142"/>
      <c r="AK66" s="142"/>
      <c r="AL66" s="142"/>
      <c r="AM66" s="142"/>
      <c r="AN66" s="142"/>
      <c r="AO66" s="117"/>
      <c r="AP66" s="117"/>
      <c r="AQ66" s="117"/>
      <c r="AR66" s="117"/>
      <c r="AS66" s="158"/>
      <c r="AT66" s="191"/>
    </row>
    <row r="67" spans="1:46" ht="22.5" customHeight="1">
      <c r="A67" s="117"/>
      <c r="B67" s="117"/>
      <c r="C67" s="117"/>
      <c r="D67" s="233"/>
      <c r="E67" s="233"/>
      <c r="F67" s="233"/>
      <c r="G67" s="117"/>
      <c r="H67" s="117"/>
      <c r="I67" s="117"/>
      <c r="J67" s="142"/>
      <c r="K67" s="142"/>
      <c r="L67" s="142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38"/>
      <c r="AD67" s="138"/>
      <c r="AE67" s="138"/>
      <c r="AF67" s="138"/>
      <c r="AG67" s="142"/>
      <c r="AH67" s="142"/>
      <c r="AI67" s="142"/>
      <c r="AJ67" s="142"/>
      <c r="AK67" s="142"/>
      <c r="AL67" s="142"/>
      <c r="AM67" s="142"/>
      <c r="AN67" s="142"/>
      <c r="AO67" s="117"/>
      <c r="AP67" s="117"/>
      <c r="AQ67" s="117"/>
      <c r="AR67" s="117"/>
      <c r="AS67" s="158"/>
      <c r="AT67" s="191"/>
    </row>
    <row r="68" spans="1:46" ht="22.5" customHeight="1">
      <c r="A68" s="117"/>
      <c r="B68" s="117"/>
      <c r="C68" s="117"/>
      <c r="D68" s="233"/>
      <c r="E68" s="233"/>
      <c r="F68" s="233"/>
      <c r="G68" s="117"/>
      <c r="H68" s="117"/>
      <c r="I68" s="117"/>
      <c r="J68" s="142"/>
      <c r="K68" s="142"/>
      <c r="L68" s="142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38"/>
      <c r="AD68" s="138"/>
      <c r="AE68" s="138"/>
      <c r="AF68" s="138"/>
      <c r="AG68" s="142"/>
      <c r="AH68" s="142"/>
      <c r="AI68" s="142"/>
      <c r="AJ68" s="142"/>
      <c r="AK68" s="142"/>
      <c r="AL68" s="142"/>
      <c r="AM68" s="142"/>
      <c r="AN68" s="142"/>
      <c r="AO68" s="117"/>
      <c r="AP68" s="117"/>
      <c r="AQ68" s="117"/>
      <c r="AR68" s="117"/>
      <c r="AS68" s="158"/>
      <c r="AT68" s="191"/>
    </row>
    <row r="69" spans="1:46" ht="22.5" customHeight="1">
      <c r="A69" s="117"/>
      <c r="B69" s="117"/>
      <c r="C69" s="117"/>
      <c r="D69" s="233"/>
      <c r="E69" s="233"/>
      <c r="F69" s="233"/>
      <c r="G69" s="117"/>
      <c r="H69" s="117"/>
      <c r="I69" s="117"/>
      <c r="J69" s="142"/>
      <c r="K69" s="142"/>
      <c r="L69" s="142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38"/>
      <c r="AD69" s="138"/>
      <c r="AE69" s="138"/>
      <c r="AF69" s="138"/>
      <c r="AG69" s="142"/>
      <c r="AH69" s="142"/>
      <c r="AI69" s="142"/>
      <c r="AJ69" s="142"/>
      <c r="AK69" s="142"/>
      <c r="AL69" s="142"/>
      <c r="AM69" s="142"/>
      <c r="AN69" s="142"/>
      <c r="AO69" s="117"/>
      <c r="AP69" s="117"/>
      <c r="AQ69" s="117"/>
      <c r="AR69" s="117"/>
      <c r="AS69" s="158"/>
      <c r="AT69" s="191"/>
    </row>
    <row r="70" spans="1:46" ht="22.5" customHeight="1">
      <c r="A70" s="117"/>
      <c r="B70" s="117"/>
      <c r="C70" s="117"/>
      <c r="D70" s="233"/>
      <c r="E70" s="233"/>
      <c r="F70" s="233"/>
      <c r="G70" s="117"/>
      <c r="H70" s="117"/>
      <c r="I70" s="117"/>
      <c r="J70" s="142"/>
      <c r="K70" s="142"/>
      <c r="L70" s="142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38"/>
      <c r="AD70" s="138"/>
      <c r="AE70" s="138"/>
      <c r="AF70" s="138"/>
      <c r="AG70" s="142"/>
      <c r="AH70" s="142"/>
      <c r="AI70" s="142"/>
      <c r="AJ70" s="142"/>
      <c r="AK70" s="142"/>
      <c r="AL70" s="142"/>
      <c r="AM70" s="142"/>
      <c r="AN70" s="142"/>
      <c r="AO70" s="117"/>
      <c r="AP70" s="117"/>
      <c r="AQ70" s="117"/>
      <c r="AR70" s="117"/>
      <c r="AS70" s="158"/>
      <c r="AT70" s="191"/>
    </row>
    <row r="71" spans="1:46" ht="22.5" customHeight="1">
      <c r="A71" s="117"/>
      <c r="B71" s="117"/>
      <c r="C71" s="117"/>
      <c r="D71" s="233"/>
      <c r="E71" s="233"/>
      <c r="F71" s="233"/>
      <c r="G71" s="117"/>
      <c r="H71" s="117"/>
      <c r="I71" s="117"/>
      <c r="J71" s="142"/>
      <c r="K71" s="142"/>
      <c r="L71" s="142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38"/>
      <c r="AD71" s="138"/>
      <c r="AE71" s="138"/>
      <c r="AF71" s="138"/>
      <c r="AG71" s="142"/>
      <c r="AH71" s="142"/>
      <c r="AI71" s="142"/>
      <c r="AJ71" s="142"/>
      <c r="AK71" s="142"/>
      <c r="AL71" s="142"/>
      <c r="AM71" s="142"/>
      <c r="AN71" s="142"/>
      <c r="AO71" s="117"/>
      <c r="AP71" s="117"/>
      <c r="AQ71" s="117"/>
      <c r="AR71" s="117"/>
      <c r="AS71" s="158"/>
      <c r="AT71" s="191"/>
    </row>
    <row r="72" spans="1:46" ht="22.5" customHeight="1">
      <c r="A72" s="117"/>
      <c r="B72" s="117"/>
      <c r="C72" s="117"/>
      <c r="D72" s="233"/>
      <c r="E72" s="233"/>
      <c r="F72" s="233"/>
      <c r="G72" s="117"/>
      <c r="H72" s="117"/>
      <c r="I72" s="117"/>
      <c r="J72" s="142"/>
      <c r="K72" s="142"/>
      <c r="L72" s="142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38"/>
      <c r="AD72" s="138"/>
      <c r="AE72" s="138"/>
      <c r="AF72" s="138"/>
      <c r="AG72" s="142"/>
      <c r="AH72" s="142"/>
      <c r="AI72" s="142"/>
      <c r="AJ72" s="142"/>
      <c r="AK72" s="142"/>
      <c r="AL72" s="142"/>
      <c r="AM72" s="142"/>
      <c r="AN72" s="142"/>
      <c r="AO72" s="117"/>
      <c r="AP72" s="117"/>
      <c r="AQ72" s="117"/>
      <c r="AR72" s="117"/>
      <c r="AS72" s="158"/>
      <c r="AT72" s="191"/>
    </row>
    <row r="73" spans="1:46" ht="22.5" customHeight="1">
      <c r="A73" s="117"/>
      <c r="B73" s="117"/>
      <c r="C73" s="117"/>
      <c r="D73" s="233"/>
      <c r="E73" s="233"/>
      <c r="F73" s="233"/>
      <c r="G73" s="117"/>
      <c r="H73" s="117"/>
      <c r="I73" s="117"/>
      <c r="J73" s="142"/>
      <c r="K73" s="142"/>
      <c r="L73" s="142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38"/>
      <c r="AD73" s="138"/>
      <c r="AE73" s="138"/>
      <c r="AF73" s="138"/>
      <c r="AG73" s="142"/>
      <c r="AH73" s="142"/>
      <c r="AI73" s="142"/>
      <c r="AJ73" s="142"/>
      <c r="AK73" s="142"/>
      <c r="AL73" s="142"/>
      <c r="AM73" s="142"/>
      <c r="AN73" s="142"/>
      <c r="AO73" s="117"/>
      <c r="AP73" s="117"/>
      <c r="AQ73" s="117"/>
      <c r="AR73" s="117"/>
      <c r="AS73" s="158"/>
      <c r="AT73" s="191"/>
    </row>
    <row r="74" spans="1:46" ht="22.5" customHeight="1">
      <c r="A74" s="117"/>
      <c r="B74" s="117"/>
      <c r="C74" s="117"/>
      <c r="D74" s="233"/>
      <c r="E74" s="233"/>
      <c r="F74" s="233"/>
      <c r="G74" s="117"/>
      <c r="H74" s="117"/>
      <c r="I74" s="117"/>
      <c r="J74" s="142"/>
      <c r="K74" s="142"/>
      <c r="L74" s="142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38"/>
      <c r="AD74" s="138"/>
      <c r="AE74" s="138"/>
      <c r="AF74" s="138"/>
      <c r="AG74" s="142"/>
      <c r="AH74" s="142"/>
      <c r="AI74" s="142"/>
      <c r="AJ74" s="142"/>
      <c r="AK74" s="142"/>
      <c r="AL74" s="142"/>
      <c r="AM74" s="142"/>
      <c r="AN74" s="142"/>
      <c r="AO74" s="117"/>
      <c r="AP74" s="117"/>
      <c r="AQ74" s="117"/>
      <c r="AR74" s="117"/>
      <c r="AS74" s="158"/>
      <c r="AT74" s="191"/>
    </row>
    <row r="75" spans="1:46" ht="22.5" customHeight="1">
      <c r="A75" s="117"/>
      <c r="B75" s="117"/>
      <c r="C75" s="117"/>
      <c r="D75" s="233"/>
      <c r="E75" s="233"/>
      <c r="F75" s="233"/>
      <c r="G75" s="117"/>
      <c r="H75" s="117"/>
      <c r="I75" s="117"/>
      <c r="J75" s="142"/>
      <c r="K75" s="142"/>
      <c r="L75" s="142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38"/>
      <c r="AD75" s="138"/>
      <c r="AE75" s="138"/>
      <c r="AF75" s="138"/>
      <c r="AG75" s="142"/>
      <c r="AH75" s="142"/>
      <c r="AI75" s="142"/>
      <c r="AJ75" s="142"/>
      <c r="AK75" s="142"/>
      <c r="AL75" s="142"/>
      <c r="AM75" s="142"/>
      <c r="AN75" s="142"/>
      <c r="AO75" s="117"/>
      <c r="AP75" s="117"/>
      <c r="AQ75" s="117"/>
      <c r="AR75" s="117"/>
      <c r="AS75" s="158"/>
      <c r="AT75" s="191"/>
    </row>
    <row r="76" spans="1:46" ht="22.5" customHeight="1">
      <c r="A76" s="117"/>
      <c r="B76" s="117"/>
      <c r="C76" s="117"/>
      <c r="D76" s="233"/>
      <c r="E76" s="233"/>
      <c r="F76" s="233"/>
      <c r="G76" s="117"/>
      <c r="H76" s="117"/>
      <c r="I76" s="117"/>
      <c r="J76" s="142"/>
      <c r="K76" s="142"/>
      <c r="L76" s="142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38"/>
      <c r="AD76" s="138"/>
      <c r="AE76" s="138"/>
      <c r="AF76" s="138"/>
      <c r="AG76" s="142"/>
      <c r="AH76" s="142"/>
      <c r="AI76" s="142"/>
      <c r="AJ76" s="142"/>
      <c r="AK76" s="142"/>
      <c r="AL76" s="142"/>
      <c r="AM76" s="142"/>
      <c r="AN76" s="142"/>
      <c r="AO76" s="117"/>
      <c r="AP76" s="117"/>
      <c r="AQ76" s="117"/>
      <c r="AR76" s="117"/>
      <c r="AS76" s="158"/>
      <c r="AT76" s="191"/>
    </row>
    <row r="77" spans="1:46" ht="22.5" customHeight="1">
      <c r="A77" s="117"/>
      <c r="B77" s="117"/>
      <c r="C77" s="117"/>
      <c r="D77" s="233"/>
      <c r="E77" s="233"/>
      <c r="F77" s="233"/>
      <c r="G77" s="117"/>
      <c r="H77" s="117"/>
      <c r="I77" s="117"/>
      <c r="J77" s="142"/>
      <c r="K77" s="142"/>
      <c r="L77" s="142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38"/>
      <c r="AD77" s="138"/>
      <c r="AE77" s="138"/>
      <c r="AF77" s="138"/>
      <c r="AG77" s="142"/>
      <c r="AH77" s="142"/>
      <c r="AI77" s="142"/>
      <c r="AJ77" s="142"/>
      <c r="AK77" s="142"/>
      <c r="AL77" s="142"/>
      <c r="AM77" s="142"/>
      <c r="AN77" s="142"/>
      <c r="AO77" s="117"/>
      <c r="AP77" s="117"/>
      <c r="AQ77" s="117"/>
      <c r="AR77" s="117"/>
      <c r="AS77" s="158"/>
      <c r="AT77" s="191"/>
    </row>
    <row r="78" spans="1:46" ht="22.5" customHeight="1">
      <c r="A78" s="117"/>
      <c r="B78" s="117"/>
      <c r="C78" s="117"/>
      <c r="D78" s="233"/>
      <c r="E78" s="233"/>
      <c r="F78" s="233"/>
      <c r="G78" s="117"/>
      <c r="H78" s="117"/>
      <c r="I78" s="117"/>
      <c r="J78" s="142"/>
      <c r="K78" s="142"/>
      <c r="L78" s="142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38"/>
      <c r="AD78" s="138"/>
      <c r="AE78" s="138"/>
      <c r="AF78" s="138"/>
      <c r="AG78" s="142"/>
      <c r="AH78" s="142"/>
      <c r="AI78" s="142"/>
      <c r="AJ78" s="142"/>
      <c r="AK78" s="142"/>
      <c r="AL78" s="142"/>
      <c r="AM78" s="142"/>
      <c r="AN78" s="142"/>
      <c r="AO78" s="117"/>
      <c r="AP78" s="117"/>
      <c r="AQ78" s="117"/>
      <c r="AR78" s="117"/>
      <c r="AS78" s="158"/>
      <c r="AT78" s="191"/>
    </row>
    <row r="79" spans="1:46" ht="22.5" customHeight="1">
      <c r="A79" s="117"/>
      <c r="B79" s="117"/>
      <c r="C79" s="117"/>
      <c r="D79" s="233"/>
      <c r="E79" s="233"/>
      <c r="F79" s="233"/>
      <c r="G79" s="117"/>
      <c r="H79" s="117"/>
      <c r="I79" s="117"/>
      <c r="J79" s="142"/>
      <c r="K79" s="142"/>
      <c r="L79" s="142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38"/>
      <c r="AD79" s="138"/>
      <c r="AE79" s="138"/>
      <c r="AF79" s="138"/>
      <c r="AG79" s="142"/>
      <c r="AH79" s="142"/>
      <c r="AI79" s="142"/>
      <c r="AJ79" s="142"/>
      <c r="AK79" s="142"/>
      <c r="AL79" s="142"/>
      <c r="AM79" s="142"/>
      <c r="AN79" s="142"/>
      <c r="AO79" s="117"/>
      <c r="AP79" s="117"/>
      <c r="AQ79" s="117"/>
      <c r="AR79" s="117"/>
      <c r="AS79" s="158"/>
      <c r="AT79" s="191"/>
    </row>
    <row r="80" spans="1:46" ht="22.5" customHeight="1">
      <c r="A80" s="117"/>
      <c r="B80" s="117"/>
      <c r="C80" s="117"/>
      <c r="D80" s="233"/>
      <c r="E80" s="233"/>
      <c r="F80" s="233"/>
      <c r="G80" s="117"/>
      <c r="H80" s="117"/>
      <c r="I80" s="117"/>
      <c r="J80" s="142"/>
      <c r="K80" s="142"/>
      <c r="L80" s="142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38"/>
      <c r="AD80" s="138"/>
      <c r="AE80" s="138"/>
      <c r="AF80" s="138"/>
      <c r="AG80" s="142"/>
      <c r="AH80" s="142"/>
      <c r="AI80" s="142"/>
      <c r="AJ80" s="142"/>
      <c r="AK80" s="142"/>
      <c r="AL80" s="142"/>
      <c r="AM80" s="142"/>
      <c r="AN80" s="142"/>
      <c r="AO80" s="117"/>
      <c r="AP80" s="117"/>
      <c r="AQ80" s="117"/>
      <c r="AR80" s="117"/>
      <c r="AS80" s="158"/>
      <c r="AT80" s="191"/>
    </row>
  </sheetData>
  <mergeCells count="19">
    <mergeCell ref="A12:A14"/>
    <mergeCell ref="B12:AS12"/>
    <mergeCell ref="A2:AS2"/>
    <mergeCell ref="A4:A8"/>
    <mergeCell ref="B4:AS4"/>
    <mergeCell ref="A9:A11"/>
    <mergeCell ref="B9:AS9"/>
    <mergeCell ref="A33:B33"/>
    <mergeCell ref="A15:A17"/>
    <mergeCell ref="B15:AS15"/>
    <mergeCell ref="A18:A20"/>
    <mergeCell ref="B18:AS18"/>
    <mergeCell ref="A21:A23"/>
    <mergeCell ref="B21:AS21"/>
    <mergeCell ref="A24:A26"/>
    <mergeCell ref="B24:AS24"/>
    <mergeCell ref="A27:A29"/>
    <mergeCell ref="B27:AS27"/>
    <mergeCell ref="A30:A32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0"/>
  <sheetViews>
    <sheetView topLeftCell="A4" zoomScale="70" zoomScaleNormal="70" workbookViewId="0">
      <selection activeCell="N28" sqref="N28:N32"/>
    </sheetView>
  </sheetViews>
  <sheetFormatPr defaultColWidth="9.140625" defaultRowHeight="15"/>
  <cols>
    <col min="1" max="1" width="24.85546875" style="114" customWidth="1"/>
    <col min="2" max="2" width="14.85546875" style="114" customWidth="1"/>
    <col min="3" max="3" width="19.7109375" style="229" customWidth="1"/>
    <col min="4" max="4" width="19.7109375" style="114" customWidth="1"/>
    <col min="5" max="5" width="19.7109375" style="141" customWidth="1"/>
    <col min="6" max="9" width="19.7109375" style="114" customWidth="1"/>
    <col min="10" max="10" width="19.7109375" style="134" customWidth="1"/>
    <col min="11" max="12" width="19.7109375" style="141" customWidth="1"/>
    <col min="13" max="13" width="19.7109375" style="114" customWidth="1"/>
    <col min="14" max="14" width="19.7109375" style="155" customWidth="1"/>
    <col min="15" max="18" width="9.140625" style="155"/>
    <col min="19" max="16384" width="9.140625" style="114"/>
  </cols>
  <sheetData>
    <row r="2" spans="1:18" ht="42.75" customHeight="1" thickBot="1">
      <c r="A2" s="348" t="s">
        <v>42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spans="1:18" s="144" customFormat="1" ht="33" customHeight="1" thickBot="1">
      <c r="A3" s="143" t="s">
        <v>0</v>
      </c>
      <c r="B3" s="143" t="s">
        <v>1</v>
      </c>
      <c r="C3" s="219" t="s">
        <v>2</v>
      </c>
      <c r="D3" s="124" t="s">
        <v>3</v>
      </c>
      <c r="E3" s="124" t="s">
        <v>4</v>
      </c>
      <c r="F3" s="124" t="s">
        <v>5</v>
      </c>
      <c r="G3" s="124" t="s">
        <v>6</v>
      </c>
      <c r="H3" s="124" t="s">
        <v>7</v>
      </c>
      <c r="I3" s="124" t="s">
        <v>8</v>
      </c>
      <c r="J3" s="136" t="s">
        <v>9</v>
      </c>
      <c r="K3" s="124" t="s">
        <v>10</v>
      </c>
      <c r="L3" s="124" t="s">
        <v>11</v>
      </c>
      <c r="M3" s="124" t="s">
        <v>12</v>
      </c>
      <c r="N3" s="111" t="s">
        <v>13</v>
      </c>
      <c r="O3" s="195"/>
      <c r="P3" s="195"/>
      <c r="Q3" s="195"/>
      <c r="R3" s="195"/>
    </row>
    <row r="4" spans="1:18" s="144" customFormat="1" ht="21" customHeight="1" thickBot="1">
      <c r="A4" s="352" t="s">
        <v>39</v>
      </c>
      <c r="B4" s="358" t="s">
        <v>20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  <c r="O4" s="195"/>
      <c r="P4" s="195"/>
      <c r="Q4" s="195"/>
      <c r="R4" s="195"/>
    </row>
    <row r="5" spans="1:18" ht="22.5" customHeight="1">
      <c r="A5" s="353"/>
      <c r="B5" s="145" t="s">
        <v>14</v>
      </c>
      <c r="C5" s="220">
        <v>77890736</v>
      </c>
      <c r="D5" s="159">
        <v>74168434</v>
      </c>
      <c r="E5" s="159">
        <v>80460838</v>
      </c>
      <c r="F5" s="159">
        <v>72408729</v>
      </c>
      <c r="G5" s="184">
        <v>64848169</v>
      </c>
      <c r="H5" s="160">
        <v>64256066</v>
      </c>
      <c r="I5" s="160">
        <v>65598356</v>
      </c>
      <c r="J5" s="161">
        <v>67723737</v>
      </c>
      <c r="K5" s="162">
        <v>63210719</v>
      </c>
      <c r="L5" s="162">
        <v>71170075</v>
      </c>
      <c r="M5" s="162">
        <v>75881215</v>
      </c>
      <c r="N5" s="163">
        <v>79779990</v>
      </c>
    </row>
    <row r="6" spans="1:18" ht="22.5" customHeight="1">
      <c r="A6" s="353"/>
      <c r="B6" s="145" t="s">
        <v>15</v>
      </c>
      <c r="C6" s="220">
        <v>778653</v>
      </c>
      <c r="D6" s="159">
        <v>628801</v>
      </c>
      <c r="E6" s="159">
        <v>649721</v>
      </c>
      <c r="F6" s="159">
        <v>426908</v>
      </c>
      <c r="G6" s="184">
        <v>285995</v>
      </c>
      <c r="H6" s="160">
        <v>228956</v>
      </c>
      <c r="I6" s="160">
        <v>265899</v>
      </c>
      <c r="J6" s="161">
        <v>200674</v>
      </c>
      <c r="K6" s="162">
        <v>214408</v>
      </c>
      <c r="L6" s="162">
        <v>448457</v>
      </c>
      <c r="M6" s="162">
        <v>746740</v>
      </c>
      <c r="N6" s="163">
        <v>884047</v>
      </c>
    </row>
    <row r="7" spans="1:18" ht="22.5" customHeight="1">
      <c r="A7" s="353"/>
      <c r="B7" s="145" t="s">
        <v>16</v>
      </c>
      <c r="C7" s="220">
        <v>940703</v>
      </c>
      <c r="D7" s="159">
        <v>928626</v>
      </c>
      <c r="E7" s="159">
        <v>748685</v>
      </c>
      <c r="F7" s="159">
        <v>326763</v>
      </c>
      <c r="G7" s="184">
        <v>267759</v>
      </c>
      <c r="H7" s="160">
        <v>239572</v>
      </c>
      <c r="I7" s="160">
        <v>293306</v>
      </c>
      <c r="J7" s="161">
        <v>303746</v>
      </c>
      <c r="K7" s="162">
        <v>210814</v>
      </c>
      <c r="L7" s="162">
        <v>240796</v>
      </c>
      <c r="M7" s="162">
        <v>678270</v>
      </c>
      <c r="N7" s="163">
        <v>912035</v>
      </c>
    </row>
    <row r="8" spans="1:18" ht="22.5" customHeight="1" thickBot="1">
      <c r="A8" s="354"/>
      <c r="B8" s="146" t="s">
        <v>17</v>
      </c>
      <c r="C8" s="221">
        <v>133346</v>
      </c>
      <c r="D8" s="122">
        <v>108931</v>
      </c>
      <c r="E8" s="122">
        <v>105749</v>
      </c>
      <c r="F8" s="122">
        <v>73818</v>
      </c>
      <c r="G8" s="184">
        <v>49856</v>
      </c>
      <c r="H8" s="99">
        <v>41679</v>
      </c>
      <c r="I8" s="160">
        <v>40627</v>
      </c>
      <c r="J8" s="140">
        <v>43298</v>
      </c>
      <c r="K8" s="131">
        <v>46415</v>
      </c>
      <c r="L8" s="131">
        <v>61526</v>
      </c>
      <c r="M8" s="131">
        <v>115811</v>
      </c>
      <c r="N8" s="163">
        <v>175620</v>
      </c>
    </row>
    <row r="9" spans="1:18" ht="22.5" customHeight="1" thickBot="1">
      <c r="A9" s="352" t="s">
        <v>25</v>
      </c>
      <c r="B9" s="358" t="s">
        <v>20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60"/>
    </row>
    <row r="10" spans="1:18" ht="30.75" customHeight="1">
      <c r="A10" s="353"/>
      <c r="B10" s="147" t="s">
        <v>16</v>
      </c>
      <c r="C10" s="222">
        <v>491650</v>
      </c>
      <c r="D10" s="178">
        <v>440204</v>
      </c>
      <c r="E10" s="178">
        <v>423337</v>
      </c>
      <c r="F10" s="178">
        <v>302123</v>
      </c>
      <c r="G10" s="178">
        <v>287128</v>
      </c>
      <c r="H10" s="185">
        <v>205915</v>
      </c>
      <c r="I10" s="160">
        <v>292918</v>
      </c>
      <c r="J10" s="126">
        <v>240737</v>
      </c>
      <c r="K10" s="126">
        <v>169609</v>
      </c>
      <c r="L10" s="126">
        <v>170046</v>
      </c>
      <c r="M10" s="126">
        <v>266744</v>
      </c>
      <c r="N10" s="164">
        <v>471078</v>
      </c>
    </row>
    <row r="11" spans="1:18" ht="29.25" customHeight="1" thickBot="1">
      <c r="A11" s="354"/>
      <c r="B11" s="146" t="s">
        <v>17</v>
      </c>
      <c r="C11" s="223">
        <v>16593</v>
      </c>
      <c r="D11" s="179">
        <v>15664</v>
      </c>
      <c r="E11" s="179">
        <v>11063</v>
      </c>
      <c r="F11" s="179">
        <v>8021</v>
      </c>
      <c r="G11" s="179">
        <v>5855</v>
      </c>
      <c r="H11" s="180">
        <v>3977</v>
      </c>
      <c r="I11" s="160">
        <v>4968</v>
      </c>
      <c r="J11" s="131">
        <v>5556</v>
      </c>
      <c r="K11" s="131">
        <v>4316</v>
      </c>
      <c r="L11" s="131">
        <v>5784</v>
      </c>
      <c r="M11" s="131">
        <v>8332</v>
      </c>
      <c r="N11" s="165">
        <v>12161</v>
      </c>
    </row>
    <row r="12" spans="1:18" ht="23.25" customHeight="1" thickBot="1">
      <c r="A12" s="352" t="s">
        <v>26</v>
      </c>
      <c r="B12" s="358" t="s">
        <v>20</v>
      </c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60"/>
    </row>
    <row r="13" spans="1:18" ht="22.5" customHeight="1">
      <c r="A13" s="353"/>
      <c r="B13" s="250" t="s">
        <v>29</v>
      </c>
      <c r="C13" s="252">
        <v>2770</v>
      </c>
      <c r="D13" s="193">
        <v>3056</v>
      </c>
      <c r="E13" s="193">
        <v>2402</v>
      </c>
      <c r="F13" s="193">
        <v>4405</v>
      </c>
      <c r="G13" s="253">
        <v>2836</v>
      </c>
      <c r="H13" s="254">
        <v>4014</v>
      </c>
      <c r="I13" s="160">
        <v>4989</v>
      </c>
      <c r="J13" s="256">
        <v>5244</v>
      </c>
      <c r="K13" s="256">
        <v>9</v>
      </c>
      <c r="L13" s="256">
        <v>2491</v>
      </c>
      <c r="M13" s="256">
        <v>3854</v>
      </c>
      <c r="N13" s="258">
        <v>3139</v>
      </c>
    </row>
    <row r="14" spans="1:18" ht="27.75" customHeight="1" thickBot="1">
      <c r="A14" s="354"/>
      <c r="B14" s="106" t="s">
        <v>17</v>
      </c>
      <c r="C14" s="225">
        <v>22881</v>
      </c>
      <c r="D14" s="180">
        <v>32992</v>
      </c>
      <c r="E14" s="180">
        <v>21020</v>
      </c>
      <c r="F14" s="180">
        <v>25333</v>
      </c>
      <c r="G14" s="180">
        <v>20096</v>
      </c>
      <c r="H14" s="188">
        <v>16779</v>
      </c>
      <c r="I14" s="160">
        <v>15442</v>
      </c>
      <c r="J14" s="127">
        <v>18451</v>
      </c>
      <c r="K14" s="127">
        <v>19782</v>
      </c>
      <c r="L14" s="127">
        <v>23992</v>
      </c>
      <c r="M14" s="127">
        <v>23502</v>
      </c>
      <c r="N14" s="166">
        <v>30903</v>
      </c>
    </row>
    <row r="15" spans="1:18" ht="24" customHeight="1" thickBot="1">
      <c r="A15" s="352" t="s">
        <v>31</v>
      </c>
      <c r="B15" s="342" t="s">
        <v>20</v>
      </c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4"/>
    </row>
    <row r="16" spans="1:18" ht="22.5" customHeight="1">
      <c r="A16" s="353"/>
      <c r="B16" s="104" t="s">
        <v>29</v>
      </c>
      <c r="C16" s="224">
        <v>148259</v>
      </c>
      <c r="D16" s="98">
        <v>164879</v>
      </c>
      <c r="E16" s="98">
        <v>102086</v>
      </c>
      <c r="F16" s="98">
        <v>115169</v>
      </c>
      <c r="G16" s="185">
        <v>62643</v>
      </c>
      <c r="H16" s="284">
        <v>50961</v>
      </c>
      <c r="I16" s="98">
        <v>70874</v>
      </c>
      <c r="J16" s="126">
        <v>70537</v>
      </c>
      <c r="K16" s="126">
        <v>64745</v>
      </c>
      <c r="L16" s="126">
        <v>77059</v>
      </c>
      <c r="M16" s="126">
        <v>77059</v>
      </c>
      <c r="N16" s="164">
        <v>129540</v>
      </c>
    </row>
    <row r="17" spans="1:14" ht="27.75" customHeight="1" thickBot="1">
      <c r="A17" s="354"/>
      <c r="B17" s="106" t="s">
        <v>17</v>
      </c>
      <c r="C17" s="225">
        <v>3748</v>
      </c>
      <c r="D17" s="180">
        <v>2545</v>
      </c>
      <c r="E17" s="180">
        <v>5144</v>
      </c>
      <c r="F17" s="180">
        <v>3098</v>
      </c>
      <c r="G17" s="180">
        <v>3936</v>
      </c>
      <c r="H17" s="189">
        <v>2467</v>
      </c>
      <c r="I17" s="99">
        <v>2868</v>
      </c>
      <c r="J17" s="127">
        <v>93</v>
      </c>
      <c r="K17" s="127">
        <v>1569</v>
      </c>
      <c r="L17" s="127">
        <v>1412</v>
      </c>
      <c r="M17" s="127">
        <v>1412</v>
      </c>
      <c r="N17" s="166">
        <v>14399</v>
      </c>
    </row>
    <row r="18" spans="1:14" ht="18" customHeight="1" thickBot="1">
      <c r="A18" s="361" t="s">
        <v>32</v>
      </c>
      <c r="B18" s="342" t="s">
        <v>20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4"/>
    </row>
    <row r="19" spans="1:14" ht="22.5" customHeight="1">
      <c r="A19" s="362"/>
      <c r="B19" s="104" t="s">
        <v>29</v>
      </c>
      <c r="C19" s="224">
        <v>82139</v>
      </c>
      <c r="D19" s="98">
        <v>68290</v>
      </c>
      <c r="E19" s="98">
        <v>55520</v>
      </c>
      <c r="F19" s="98">
        <v>42545</v>
      </c>
      <c r="G19" s="185">
        <v>23101</v>
      </c>
      <c r="H19" s="284">
        <v>16537</v>
      </c>
      <c r="I19" s="98">
        <v>17531</v>
      </c>
      <c r="J19" s="126">
        <v>16201</v>
      </c>
      <c r="K19" s="126">
        <v>22178</v>
      </c>
      <c r="L19" s="126">
        <v>32530</v>
      </c>
      <c r="M19" s="126">
        <v>32530</v>
      </c>
      <c r="N19" s="164">
        <v>84048</v>
      </c>
    </row>
    <row r="20" spans="1:14" ht="27.75" customHeight="1" thickBot="1">
      <c r="A20" s="363"/>
      <c r="B20" s="106" t="s">
        <v>17</v>
      </c>
      <c r="C20" s="225">
        <v>407</v>
      </c>
      <c r="D20" s="180">
        <v>573</v>
      </c>
      <c r="E20" s="180">
        <v>428</v>
      </c>
      <c r="F20" s="180">
        <v>400</v>
      </c>
      <c r="G20" s="180">
        <v>441</v>
      </c>
      <c r="H20" s="189">
        <v>155</v>
      </c>
      <c r="I20" s="99">
        <v>581</v>
      </c>
      <c r="J20" s="127">
        <v>470</v>
      </c>
      <c r="K20" s="127">
        <v>412</v>
      </c>
      <c r="L20" s="127">
        <v>450</v>
      </c>
      <c r="M20" s="127">
        <v>450</v>
      </c>
      <c r="N20" s="166">
        <v>518</v>
      </c>
    </row>
    <row r="21" spans="1:14" ht="29.25" customHeight="1" thickBot="1">
      <c r="A21" s="352" t="s">
        <v>33</v>
      </c>
      <c r="B21" s="342" t="s">
        <v>20</v>
      </c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4"/>
    </row>
    <row r="22" spans="1:14" ht="19.5" customHeight="1">
      <c r="A22" s="353"/>
      <c r="B22" s="104" t="s">
        <v>29</v>
      </c>
      <c r="C22" s="224">
        <v>18381</v>
      </c>
      <c r="D22" s="98">
        <v>22942</v>
      </c>
      <c r="E22" s="98">
        <v>30789</v>
      </c>
      <c r="F22" s="98">
        <v>23467</v>
      </c>
      <c r="G22" s="185">
        <v>19130</v>
      </c>
      <c r="H22" s="284">
        <v>25540</v>
      </c>
      <c r="I22" s="98">
        <v>25778</v>
      </c>
      <c r="J22" s="126">
        <v>17394</v>
      </c>
      <c r="K22" s="126">
        <v>17886</v>
      </c>
      <c r="L22" s="126">
        <v>5774</v>
      </c>
      <c r="M22" s="126">
        <v>5774</v>
      </c>
      <c r="N22" s="164">
        <v>25172</v>
      </c>
    </row>
    <row r="23" spans="1:14" ht="27.75" customHeight="1" thickBot="1">
      <c r="A23" s="354"/>
      <c r="B23" s="106" t="s">
        <v>17</v>
      </c>
      <c r="C23" s="225">
        <v>7107</v>
      </c>
      <c r="D23" s="180">
        <v>7522</v>
      </c>
      <c r="E23" s="180">
        <v>3910</v>
      </c>
      <c r="F23" s="180">
        <v>2889</v>
      </c>
      <c r="G23" s="180">
        <v>4516</v>
      </c>
      <c r="H23" s="189">
        <v>5750</v>
      </c>
      <c r="I23" s="99">
        <v>7044</v>
      </c>
      <c r="J23" s="127">
        <v>6981</v>
      </c>
      <c r="K23" s="127">
        <v>8699</v>
      </c>
      <c r="L23" s="127">
        <v>441</v>
      </c>
      <c r="M23" s="127">
        <v>441</v>
      </c>
      <c r="N23" s="166">
        <v>5491</v>
      </c>
    </row>
    <row r="24" spans="1:14" ht="25.5" customHeight="1" thickBot="1">
      <c r="A24" s="352" t="s">
        <v>34</v>
      </c>
      <c r="B24" s="342" t="s">
        <v>20</v>
      </c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4"/>
    </row>
    <row r="25" spans="1:14" ht="22.5" customHeight="1">
      <c r="A25" s="353"/>
      <c r="B25" s="104" t="s">
        <v>29</v>
      </c>
      <c r="C25" s="224">
        <v>7635</v>
      </c>
      <c r="D25" s="98">
        <v>7886</v>
      </c>
      <c r="E25" s="98">
        <v>7781</v>
      </c>
      <c r="F25" s="98">
        <v>6341</v>
      </c>
      <c r="G25" s="185">
        <v>7008</v>
      </c>
      <c r="H25" s="284">
        <v>7843</v>
      </c>
      <c r="I25" s="98">
        <v>8020</v>
      </c>
      <c r="J25" s="126">
        <v>8159</v>
      </c>
      <c r="K25" s="126">
        <v>7810</v>
      </c>
      <c r="L25" s="126">
        <v>6687</v>
      </c>
      <c r="M25" s="126">
        <v>6687</v>
      </c>
      <c r="N25" s="164">
        <v>6951</v>
      </c>
    </row>
    <row r="26" spans="1:14" ht="27.75" customHeight="1" thickBot="1">
      <c r="A26" s="354"/>
      <c r="B26" s="106" t="s">
        <v>17</v>
      </c>
      <c r="C26" s="225">
        <v>3610</v>
      </c>
      <c r="D26" s="180">
        <v>0</v>
      </c>
      <c r="E26" s="285">
        <v>0</v>
      </c>
      <c r="F26" s="285">
        <v>0</v>
      </c>
      <c r="G26" s="180">
        <v>0</v>
      </c>
      <c r="H26" s="189">
        <v>0</v>
      </c>
      <c r="I26" s="99">
        <v>0</v>
      </c>
      <c r="J26" s="127">
        <v>0</v>
      </c>
      <c r="K26" s="127">
        <v>0</v>
      </c>
      <c r="L26" s="127">
        <v>99</v>
      </c>
      <c r="M26" s="127">
        <v>99</v>
      </c>
      <c r="N26" s="166">
        <v>0</v>
      </c>
    </row>
    <row r="27" spans="1:14" ht="28.5" customHeight="1" thickBot="1">
      <c r="A27" s="352" t="s">
        <v>35</v>
      </c>
      <c r="B27" s="347" t="s">
        <v>20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9"/>
    </row>
    <row r="28" spans="1:14" ht="22.5" customHeight="1">
      <c r="A28" s="353"/>
      <c r="B28" s="104" t="s">
        <v>29</v>
      </c>
      <c r="C28" s="224">
        <v>20015</v>
      </c>
      <c r="D28" s="98">
        <v>16652</v>
      </c>
      <c r="E28" s="98">
        <v>14096</v>
      </c>
      <c r="F28" s="98">
        <v>10276</v>
      </c>
      <c r="G28" s="185">
        <v>2540</v>
      </c>
      <c r="H28" s="284">
        <v>2627</v>
      </c>
      <c r="I28" s="98">
        <v>2390</v>
      </c>
      <c r="J28" s="126">
        <v>1591</v>
      </c>
      <c r="K28" s="126">
        <v>2491</v>
      </c>
      <c r="L28" s="126">
        <v>3836</v>
      </c>
      <c r="M28" s="126">
        <v>3836</v>
      </c>
      <c r="N28" s="164">
        <v>15461</v>
      </c>
    </row>
    <row r="29" spans="1:14" ht="27.75" customHeight="1" thickBot="1">
      <c r="A29" s="354"/>
      <c r="B29" s="106" t="s">
        <v>17</v>
      </c>
      <c r="C29" s="225">
        <v>757</v>
      </c>
      <c r="D29" s="180">
        <v>1255</v>
      </c>
      <c r="E29" s="285">
        <v>646</v>
      </c>
      <c r="F29" s="285">
        <v>362</v>
      </c>
      <c r="G29" s="180">
        <v>289</v>
      </c>
      <c r="H29" s="189">
        <v>413</v>
      </c>
      <c r="I29" s="99">
        <v>484</v>
      </c>
      <c r="J29" s="127">
        <v>2697</v>
      </c>
      <c r="K29" s="127">
        <v>450</v>
      </c>
      <c r="L29" s="127">
        <v>931</v>
      </c>
      <c r="M29" s="127">
        <v>931</v>
      </c>
      <c r="N29" s="166">
        <v>614</v>
      </c>
    </row>
    <row r="30" spans="1:14">
      <c r="A30" s="365" t="s">
        <v>28</v>
      </c>
      <c r="B30" s="269" t="s">
        <v>14</v>
      </c>
      <c r="C30" s="271">
        <v>117.911</v>
      </c>
      <c r="D30" s="272">
        <v>122.80800000000001</v>
      </c>
      <c r="E30" s="272">
        <v>119.967</v>
      </c>
      <c r="F30" s="272">
        <v>114.71899999999999</v>
      </c>
      <c r="G30" s="272">
        <v>99.782000000000011</v>
      </c>
      <c r="H30" s="272">
        <v>103.04499999999999</v>
      </c>
      <c r="I30" s="98">
        <v>108.224</v>
      </c>
      <c r="J30" s="274">
        <v>107.75</v>
      </c>
      <c r="K30" s="274">
        <v>103.874</v>
      </c>
      <c r="L30" s="274">
        <v>109.806</v>
      </c>
      <c r="M30" s="274">
        <v>118.666</v>
      </c>
      <c r="N30" s="276">
        <v>121.38199999999999</v>
      </c>
    </row>
    <row r="31" spans="1:14">
      <c r="A31" s="366"/>
      <c r="B31" s="168" t="s">
        <v>15</v>
      </c>
      <c r="C31" s="264">
        <v>1.046</v>
      </c>
      <c r="D31" s="265">
        <v>0.91300000000000003</v>
      </c>
      <c r="E31" s="265">
        <v>0.878</v>
      </c>
      <c r="F31" s="265">
        <v>0.56799999999999995</v>
      </c>
      <c r="G31" s="265">
        <v>0.37</v>
      </c>
      <c r="H31" s="265">
        <v>0.33</v>
      </c>
      <c r="I31" s="160">
        <v>0.379</v>
      </c>
      <c r="J31" s="267">
        <v>0.23100000000000001</v>
      </c>
      <c r="K31" s="267">
        <v>0.29299999999999998</v>
      </c>
      <c r="L31" s="267">
        <v>0.65500000000000003</v>
      </c>
      <c r="M31" s="267">
        <v>1.08</v>
      </c>
      <c r="N31" s="277">
        <v>1.1839999999999999</v>
      </c>
    </row>
    <row r="32" spans="1:14" ht="15.75" thickBot="1">
      <c r="A32" s="367"/>
      <c r="B32" s="278" t="s">
        <v>16</v>
      </c>
      <c r="C32" s="280">
        <v>0.63800000000000001</v>
      </c>
      <c r="D32" s="281">
        <v>0.73899999999999999</v>
      </c>
      <c r="E32" s="281">
        <v>0.59499999999999997</v>
      </c>
      <c r="F32" s="281">
        <v>7.6999999999999999E-2</v>
      </c>
      <c r="G32" s="281">
        <v>9.1999999999999998E-2</v>
      </c>
      <c r="H32" s="281">
        <v>9.2999999999999999E-2</v>
      </c>
      <c r="I32" s="281">
        <v>0.107</v>
      </c>
      <c r="J32" s="282">
        <v>9.2999999999999999E-2</v>
      </c>
      <c r="K32" s="282">
        <v>0.13900000000000001</v>
      </c>
      <c r="L32" s="282">
        <v>9.9000000000000005E-2</v>
      </c>
      <c r="M32" s="282">
        <v>0.55000000000000004</v>
      </c>
      <c r="N32" s="283">
        <v>0.78600000000000003</v>
      </c>
    </row>
    <row r="33" spans="1:15" ht="15.75" thickBot="1">
      <c r="A33" s="350" t="s">
        <v>18</v>
      </c>
      <c r="B33" s="364"/>
      <c r="C33" s="259">
        <f>C5+C6+C7+C8+C10+C11+C13+C14+C16+C17+C19+C20+C22+C23+C25+C26+C28+C29</f>
        <v>80569390</v>
      </c>
      <c r="D33" s="260">
        <f>D5+D6+D7+D8+D10+D11+D13+D14+D16+D17+D19+D20+D22+D23+D25+D26+D28+D29</f>
        <v>76619252</v>
      </c>
      <c r="E33" s="260">
        <f>E5+E6+E7+E8+E10+E11+E13+E14+E16+E17+E19+E20+E22+E23+E25+E26+E28+E29</f>
        <v>82643215</v>
      </c>
      <c r="F33" s="260">
        <f t="shared" ref="F33:L33" si="0">F5+F6+F7+F8+F10+F11+F13+F14+F16+F17+F19+F20+F22+F23+F25+F26+F28+F29</f>
        <v>73780647</v>
      </c>
      <c r="G33" s="260">
        <f>G5+G6+G7+G8+G10+G11+G13+G14+G16+G17+G19+G20+G22+G23+G25+G26+G28+G29</f>
        <v>65891298</v>
      </c>
      <c r="H33" s="260">
        <f>H5+H6+H7+H8+H10+H11+H13+H14+H16+H17+H19+H20+H22+H23+H25+H26+H28+H29</f>
        <v>65109251</v>
      </c>
      <c r="I33" s="260">
        <f>I5+I6+I7+I8+I10+I11+I13+I14+I16+I17+I19+I20+I22+I23+I25+I26+I28+I29</f>
        <v>66652075</v>
      </c>
      <c r="J33" s="261">
        <f>J5+J6+J7+J8+J10+J11+J13+J14+J16+J17+J19+J20+J22+J23+J25+J26+J28+J29</f>
        <v>68665566</v>
      </c>
      <c r="K33" s="260">
        <f t="shared" si="0"/>
        <v>64002312</v>
      </c>
      <c r="L33" s="260">
        <f t="shared" si="0"/>
        <v>72252386</v>
      </c>
      <c r="M33" s="260">
        <f>M5+M6+M7+M8+M10+M11+M13+M14+M16+M17+M19+M20+M22+M23+M25+M26+M28+M29</f>
        <v>77853687</v>
      </c>
      <c r="N33" s="263">
        <f>N5+N6+N7+N8+N10+N11+N13+N14+N16+N17+N19+N20+N22+N23+N25+N26+N28+N29</f>
        <v>82551167</v>
      </c>
    </row>
    <row r="34" spans="1:15" ht="22.5" customHeight="1"/>
    <row r="35" spans="1:15" ht="22.5" customHeight="1"/>
    <row r="36" spans="1:15" ht="22.5" customHeight="1">
      <c r="M36" s="148"/>
    </row>
    <row r="37" spans="1:15" ht="22.5" customHeight="1">
      <c r="A37" s="115"/>
      <c r="C37" s="230"/>
      <c r="D37" s="60"/>
      <c r="H37" s="115"/>
      <c r="M37" s="148"/>
    </row>
    <row r="38" spans="1:15" ht="22.5" customHeight="1">
      <c r="A38" s="115"/>
      <c r="D38" s="60"/>
      <c r="H38" s="115"/>
      <c r="M38" s="148"/>
    </row>
    <row r="39" spans="1:15" ht="22.5" customHeight="1">
      <c r="A39" s="115"/>
      <c r="C39" s="230"/>
      <c r="D39" s="60"/>
      <c r="H39" s="115"/>
      <c r="M39" s="148"/>
    </row>
    <row r="40" spans="1:15" ht="22.5" customHeight="1">
      <c r="A40" s="115"/>
      <c r="C40" s="231"/>
      <c r="D40" s="115"/>
      <c r="H40" s="115"/>
      <c r="M40" s="115"/>
      <c r="N40" s="156"/>
    </row>
    <row r="41" spans="1:15" ht="22.5" customHeight="1">
      <c r="A41" s="115"/>
      <c r="C41" s="231"/>
      <c r="D41" s="115"/>
      <c r="H41" s="115"/>
      <c r="M41" s="149"/>
      <c r="N41" s="156"/>
    </row>
    <row r="42" spans="1:15" ht="22.5" customHeight="1">
      <c r="A42" s="115"/>
      <c r="C42" s="231"/>
      <c r="D42" s="115"/>
      <c r="F42" s="115"/>
      <c r="H42" s="115"/>
      <c r="I42" s="115"/>
      <c r="J42" s="135"/>
      <c r="M42" s="150"/>
    </row>
    <row r="43" spans="1:15" ht="48" customHeight="1">
      <c r="A43" s="115"/>
      <c r="B43" s="115"/>
      <c r="C43" s="231"/>
      <c r="D43" s="115"/>
      <c r="F43" s="115"/>
      <c r="H43" s="115"/>
      <c r="M43" s="148"/>
    </row>
    <row r="44" spans="1:15" ht="22.5" customHeight="1">
      <c r="A44" s="116"/>
      <c r="B44" s="116"/>
      <c r="C44" s="232"/>
      <c r="E44" s="142"/>
      <c r="G44" s="116"/>
      <c r="H44" s="116"/>
      <c r="J44" s="138"/>
      <c r="L44" s="142"/>
      <c r="M44" s="116"/>
      <c r="N44" s="157"/>
      <c r="O44" s="158"/>
    </row>
    <row r="45" spans="1:15" ht="22.5" customHeight="1">
      <c r="A45" s="116"/>
      <c r="B45" s="116"/>
      <c r="C45" s="232"/>
      <c r="D45" s="60"/>
      <c r="E45" s="142"/>
      <c r="G45" s="116"/>
      <c r="H45" s="115"/>
      <c r="J45" s="138"/>
      <c r="K45" s="142"/>
      <c r="L45" s="142"/>
      <c r="M45" s="116"/>
      <c r="N45" s="157"/>
      <c r="O45" s="158"/>
    </row>
    <row r="46" spans="1:15" ht="22.5" customHeight="1">
      <c r="A46" s="116"/>
      <c r="B46" s="116"/>
      <c r="C46" s="232"/>
      <c r="D46" s="60"/>
      <c r="E46" s="142"/>
      <c r="F46" s="116"/>
      <c r="G46" s="116"/>
      <c r="H46" s="115"/>
      <c r="J46" s="138"/>
      <c r="L46" s="142"/>
      <c r="M46" s="116"/>
      <c r="N46" s="157"/>
      <c r="O46" s="158"/>
    </row>
    <row r="47" spans="1:15" ht="22.5" customHeight="1">
      <c r="A47" s="117"/>
      <c r="B47" s="117"/>
      <c r="C47" s="233"/>
      <c r="D47" s="60"/>
      <c r="E47" s="142"/>
      <c r="F47" s="117"/>
      <c r="G47" s="116"/>
      <c r="H47" s="117"/>
      <c r="J47" s="138"/>
      <c r="K47" s="142"/>
      <c r="L47" s="142"/>
      <c r="M47" s="116"/>
      <c r="N47" s="158"/>
      <c r="O47" s="158"/>
    </row>
    <row r="48" spans="1:15" ht="22.5" customHeight="1">
      <c r="A48" s="117"/>
      <c r="B48" s="117"/>
      <c r="C48" s="233"/>
      <c r="D48" s="117"/>
      <c r="E48" s="142"/>
      <c r="F48" s="117"/>
      <c r="G48" s="117"/>
      <c r="H48" s="117"/>
      <c r="I48" s="117"/>
      <c r="J48" s="138"/>
      <c r="K48" s="142"/>
      <c r="L48" s="142"/>
      <c r="M48" s="117"/>
      <c r="N48" s="158"/>
      <c r="O48" s="158"/>
    </row>
    <row r="49" spans="1:15" ht="22.5" customHeight="1">
      <c r="A49" s="117"/>
      <c r="B49" s="117"/>
      <c r="C49" s="233"/>
      <c r="D49" s="117"/>
      <c r="E49" s="142"/>
      <c r="F49" s="117"/>
      <c r="H49" s="117"/>
      <c r="I49" s="117"/>
      <c r="J49" s="138"/>
      <c r="K49" s="142"/>
      <c r="L49" s="142"/>
      <c r="M49" s="117"/>
      <c r="N49" s="158"/>
      <c r="O49" s="158"/>
    </row>
    <row r="50" spans="1:15" ht="22.5" customHeight="1">
      <c r="A50" s="117"/>
      <c r="B50" s="117"/>
      <c r="C50" s="233"/>
      <c r="D50" s="117"/>
      <c r="E50" s="142"/>
      <c r="F50" s="117"/>
      <c r="G50" s="116"/>
      <c r="H50" s="117"/>
      <c r="I50" s="117"/>
      <c r="J50" s="138"/>
      <c r="K50" s="142"/>
      <c r="L50" s="142"/>
      <c r="M50" s="117"/>
      <c r="N50" s="158"/>
      <c r="O50" s="158"/>
    </row>
    <row r="51" spans="1:15" ht="22.5" customHeight="1">
      <c r="A51" s="117"/>
      <c r="B51" s="117"/>
      <c r="C51" s="233"/>
      <c r="D51" s="117"/>
      <c r="E51" s="142"/>
      <c r="F51" s="117"/>
      <c r="G51" s="116"/>
      <c r="H51" s="117"/>
      <c r="I51" s="117"/>
      <c r="J51" s="138"/>
      <c r="K51" s="142"/>
      <c r="L51" s="142"/>
      <c r="M51" s="117"/>
      <c r="N51" s="158"/>
      <c r="O51" s="158"/>
    </row>
    <row r="52" spans="1:15" ht="22.5" customHeight="1">
      <c r="A52" s="117"/>
      <c r="B52" s="117"/>
      <c r="C52" s="233"/>
      <c r="D52" s="117"/>
      <c r="E52" s="142"/>
      <c r="F52" s="117"/>
      <c r="G52" s="117"/>
      <c r="H52" s="117"/>
      <c r="I52" s="117"/>
      <c r="J52" s="138"/>
      <c r="K52" s="142"/>
      <c r="L52" s="142"/>
      <c r="M52" s="117"/>
      <c r="N52" s="158"/>
      <c r="O52" s="158"/>
    </row>
    <row r="53" spans="1:15" ht="22.5" customHeight="1">
      <c r="A53" s="117"/>
      <c r="B53" s="117"/>
      <c r="C53" s="233"/>
      <c r="D53" s="117"/>
      <c r="E53" s="142"/>
      <c r="F53" s="117"/>
      <c r="G53" s="117"/>
      <c r="H53" s="117"/>
      <c r="I53" s="117"/>
      <c r="J53" s="138"/>
      <c r="K53" s="142"/>
      <c r="L53" s="142"/>
      <c r="M53" s="117"/>
      <c r="N53" s="158"/>
      <c r="O53" s="158"/>
    </row>
    <row r="54" spans="1:15" ht="22.5" customHeight="1">
      <c r="A54" s="117"/>
      <c r="B54" s="117"/>
      <c r="C54" s="233"/>
      <c r="D54" s="117"/>
      <c r="E54" s="142"/>
      <c r="F54" s="117"/>
      <c r="G54" s="117"/>
      <c r="H54" s="117"/>
      <c r="I54" s="117"/>
      <c r="J54" s="138"/>
      <c r="K54" s="142"/>
      <c r="L54" s="142"/>
      <c r="M54" s="117"/>
      <c r="N54" s="158"/>
      <c r="O54" s="158"/>
    </row>
    <row r="55" spans="1:15" ht="22.5" customHeight="1">
      <c r="A55" s="117"/>
      <c r="B55" s="117"/>
      <c r="C55" s="233"/>
      <c r="D55" s="117"/>
      <c r="E55" s="142"/>
      <c r="F55" s="117"/>
      <c r="G55" s="117"/>
      <c r="H55" s="117"/>
      <c r="I55" s="117"/>
      <c r="J55" s="138"/>
      <c r="K55" s="142"/>
      <c r="L55" s="142"/>
      <c r="M55" s="117"/>
      <c r="N55" s="158"/>
      <c r="O55" s="158"/>
    </row>
    <row r="56" spans="1:15" ht="22.5" customHeight="1">
      <c r="A56" s="117"/>
      <c r="B56" s="117"/>
      <c r="C56" s="233"/>
      <c r="D56" s="117"/>
      <c r="E56" s="142"/>
      <c r="F56" s="117"/>
      <c r="G56" s="117"/>
      <c r="H56" s="117"/>
      <c r="I56" s="117"/>
      <c r="J56" s="138"/>
      <c r="K56" s="142"/>
      <c r="L56" s="142"/>
      <c r="M56" s="117"/>
      <c r="N56" s="158"/>
      <c r="O56" s="158"/>
    </row>
    <row r="57" spans="1:15" ht="22.5" customHeight="1">
      <c r="A57" s="117"/>
      <c r="C57" s="233"/>
      <c r="D57" s="117"/>
      <c r="E57" s="142"/>
      <c r="F57" s="117"/>
      <c r="G57" s="117"/>
      <c r="H57" s="117"/>
      <c r="I57" s="117"/>
      <c r="J57" s="138"/>
      <c r="K57" s="142"/>
      <c r="L57" s="142"/>
      <c r="M57" s="117"/>
      <c r="N57" s="158"/>
      <c r="O57" s="158"/>
    </row>
    <row r="58" spans="1:15" ht="22.5" customHeight="1">
      <c r="A58" s="117"/>
      <c r="C58" s="233"/>
      <c r="D58" s="117"/>
      <c r="E58" s="142"/>
      <c r="F58" s="117"/>
      <c r="G58" s="117"/>
      <c r="H58" s="117"/>
      <c r="I58" s="117"/>
      <c r="J58" s="138"/>
      <c r="K58" s="142"/>
      <c r="L58" s="142"/>
      <c r="M58" s="117"/>
      <c r="N58" s="158"/>
      <c r="O58" s="158"/>
    </row>
    <row r="59" spans="1:15" ht="22.5" customHeight="1">
      <c r="A59" s="117"/>
      <c r="B59" s="117"/>
      <c r="C59" s="233"/>
      <c r="D59" s="117"/>
      <c r="E59" s="142"/>
      <c r="F59" s="117"/>
      <c r="G59" s="117"/>
      <c r="H59" s="117"/>
      <c r="I59" s="117"/>
      <c r="J59" s="138"/>
      <c r="K59" s="142"/>
      <c r="L59" s="142"/>
      <c r="M59" s="117"/>
      <c r="N59" s="158"/>
      <c r="O59" s="158"/>
    </row>
    <row r="60" spans="1:15" ht="22.5" customHeight="1">
      <c r="A60" s="117"/>
      <c r="B60" s="117"/>
      <c r="C60" s="233"/>
      <c r="D60" s="117"/>
      <c r="E60" s="142"/>
      <c r="F60" s="117"/>
      <c r="G60" s="117"/>
      <c r="H60" s="117"/>
      <c r="I60" s="117"/>
      <c r="J60" s="138"/>
      <c r="K60" s="142"/>
      <c r="L60" s="142"/>
      <c r="M60" s="117"/>
      <c r="N60" s="158"/>
      <c r="O60" s="158"/>
    </row>
    <row r="61" spans="1:15" ht="22.5" customHeight="1">
      <c r="A61" s="117"/>
      <c r="B61" s="117"/>
      <c r="C61" s="233"/>
      <c r="D61" s="117"/>
      <c r="E61" s="142"/>
      <c r="F61" s="117"/>
      <c r="G61" s="117"/>
      <c r="H61" s="117"/>
      <c r="I61" s="117"/>
      <c r="J61" s="138"/>
      <c r="K61" s="142"/>
      <c r="L61" s="142"/>
      <c r="M61" s="117"/>
      <c r="N61" s="158"/>
      <c r="O61" s="158"/>
    </row>
    <row r="62" spans="1:15" ht="22.5" customHeight="1">
      <c r="A62" s="117"/>
      <c r="B62" s="117"/>
      <c r="C62" s="233"/>
      <c r="D62" s="117"/>
      <c r="E62" s="142"/>
      <c r="F62" s="117"/>
      <c r="G62" s="117"/>
      <c r="H62" s="117"/>
      <c r="I62" s="117"/>
      <c r="J62" s="138"/>
      <c r="K62" s="142"/>
      <c r="L62" s="142"/>
      <c r="M62" s="117"/>
      <c r="N62" s="158"/>
      <c r="O62" s="158"/>
    </row>
    <row r="63" spans="1:15" ht="22.5" customHeight="1">
      <c r="A63" s="117"/>
      <c r="B63" s="117"/>
      <c r="C63" s="233"/>
      <c r="D63" s="117"/>
      <c r="E63" s="142"/>
      <c r="F63" s="117"/>
      <c r="G63" s="117"/>
      <c r="H63" s="117"/>
      <c r="I63" s="117"/>
      <c r="J63" s="138"/>
      <c r="K63" s="142"/>
      <c r="L63" s="142"/>
      <c r="M63" s="117"/>
      <c r="N63" s="158"/>
      <c r="O63" s="158"/>
    </row>
    <row r="64" spans="1:15" ht="22.5" customHeight="1">
      <c r="A64" s="117"/>
      <c r="B64" s="117"/>
      <c r="C64" s="233"/>
      <c r="D64" s="117"/>
      <c r="E64" s="142"/>
      <c r="F64" s="117"/>
      <c r="G64" s="117"/>
      <c r="H64" s="117"/>
      <c r="I64" s="117"/>
      <c r="J64" s="138"/>
      <c r="K64" s="142"/>
      <c r="L64" s="142"/>
      <c r="M64" s="117"/>
      <c r="N64" s="158"/>
      <c r="O64" s="158"/>
    </row>
    <row r="65" spans="1:15" ht="22.5" customHeight="1">
      <c r="A65" s="117"/>
      <c r="B65" s="117"/>
      <c r="C65" s="233"/>
      <c r="D65" s="117"/>
      <c r="E65" s="142"/>
      <c r="F65" s="117"/>
      <c r="G65" s="117"/>
      <c r="H65" s="117"/>
      <c r="I65" s="117"/>
      <c r="J65" s="138"/>
      <c r="K65" s="142"/>
      <c r="L65" s="142"/>
      <c r="M65" s="117"/>
      <c r="N65" s="158"/>
      <c r="O65" s="158"/>
    </row>
    <row r="66" spans="1:15" ht="22.5" customHeight="1">
      <c r="A66" s="117"/>
      <c r="B66" s="117"/>
      <c r="C66" s="233"/>
      <c r="D66" s="117"/>
      <c r="E66" s="142"/>
      <c r="F66" s="117"/>
      <c r="G66" s="117"/>
      <c r="H66" s="117"/>
      <c r="I66" s="117"/>
      <c r="J66" s="138"/>
      <c r="K66" s="142"/>
      <c r="L66" s="142"/>
      <c r="M66" s="117"/>
      <c r="N66" s="158"/>
      <c r="O66" s="158"/>
    </row>
    <row r="67" spans="1:15" ht="22.5" customHeight="1">
      <c r="A67" s="117"/>
      <c r="B67" s="117"/>
      <c r="C67" s="233"/>
      <c r="D67" s="117"/>
      <c r="E67" s="142"/>
      <c r="F67" s="117"/>
      <c r="G67" s="117"/>
      <c r="H67" s="117"/>
      <c r="I67" s="117"/>
      <c r="J67" s="138"/>
      <c r="K67" s="142"/>
      <c r="L67" s="142"/>
      <c r="M67" s="117"/>
      <c r="N67" s="158"/>
      <c r="O67" s="158"/>
    </row>
    <row r="68" spans="1:15" ht="22.5" customHeight="1">
      <c r="A68" s="117"/>
      <c r="B68" s="117"/>
      <c r="C68" s="233"/>
      <c r="D68" s="117"/>
      <c r="E68" s="142"/>
      <c r="F68" s="117"/>
      <c r="G68" s="117"/>
      <c r="H68" s="117"/>
      <c r="I68" s="117"/>
      <c r="J68" s="138"/>
      <c r="K68" s="142"/>
      <c r="L68" s="142"/>
      <c r="M68" s="117"/>
      <c r="N68" s="158"/>
      <c r="O68" s="158"/>
    </row>
    <row r="69" spans="1:15" ht="22.5" customHeight="1">
      <c r="A69" s="117"/>
      <c r="B69" s="117"/>
      <c r="C69" s="233"/>
      <c r="D69" s="117"/>
      <c r="E69" s="142"/>
      <c r="F69" s="117"/>
      <c r="G69" s="117"/>
      <c r="H69" s="117"/>
      <c r="I69" s="117"/>
      <c r="J69" s="138"/>
      <c r="K69" s="142"/>
      <c r="L69" s="142"/>
      <c r="M69" s="117"/>
      <c r="N69" s="158"/>
      <c r="O69" s="158"/>
    </row>
    <row r="70" spans="1:15" ht="22.5" customHeight="1">
      <c r="A70" s="117"/>
      <c r="B70" s="117"/>
      <c r="C70" s="233"/>
      <c r="D70" s="117"/>
      <c r="E70" s="142"/>
      <c r="F70" s="117"/>
      <c r="G70" s="117"/>
      <c r="H70" s="117"/>
      <c r="I70" s="117"/>
      <c r="J70" s="138"/>
      <c r="K70" s="142"/>
      <c r="L70" s="142"/>
      <c r="M70" s="117"/>
      <c r="N70" s="158"/>
      <c r="O70" s="158"/>
    </row>
    <row r="71" spans="1:15" ht="22.5" customHeight="1">
      <c r="A71" s="117"/>
      <c r="B71" s="117"/>
      <c r="C71" s="233"/>
      <c r="D71" s="117"/>
      <c r="E71" s="142"/>
      <c r="F71" s="117"/>
      <c r="G71" s="117"/>
      <c r="H71" s="117"/>
      <c r="I71" s="117"/>
      <c r="J71" s="138"/>
      <c r="K71" s="142"/>
      <c r="L71" s="142"/>
      <c r="M71" s="117"/>
      <c r="N71" s="158"/>
      <c r="O71" s="158"/>
    </row>
    <row r="72" spans="1:15" ht="22.5" customHeight="1">
      <c r="A72" s="117"/>
      <c r="B72" s="117"/>
      <c r="C72" s="233"/>
      <c r="D72" s="117"/>
      <c r="E72" s="142"/>
      <c r="F72" s="117"/>
      <c r="G72" s="117"/>
      <c r="H72" s="117"/>
      <c r="I72" s="117"/>
      <c r="J72" s="138"/>
      <c r="K72" s="142"/>
      <c r="L72" s="142"/>
      <c r="M72" s="117"/>
      <c r="N72" s="158"/>
      <c r="O72" s="158"/>
    </row>
    <row r="73" spans="1:15" ht="22.5" customHeight="1">
      <c r="A73" s="117"/>
      <c r="B73" s="117"/>
      <c r="C73" s="233"/>
      <c r="D73" s="117"/>
      <c r="E73" s="142"/>
      <c r="F73" s="117"/>
      <c r="G73" s="117"/>
      <c r="H73" s="117"/>
      <c r="I73" s="117"/>
      <c r="J73" s="138"/>
      <c r="K73" s="142"/>
      <c r="L73" s="142"/>
      <c r="M73" s="117"/>
      <c r="N73" s="158"/>
      <c r="O73" s="158"/>
    </row>
    <row r="74" spans="1:15" ht="22.5" customHeight="1">
      <c r="A74" s="117"/>
      <c r="B74" s="117"/>
      <c r="C74" s="233"/>
      <c r="D74" s="117"/>
      <c r="E74" s="142"/>
      <c r="F74" s="117"/>
      <c r="G74" s="117"/>
      <c r="H74" s="117"/>
      <c r="I74" s="117"/>
      <c r="J74" s="138"/>
      <c r="K74" s="142"/>
      <c r="L74" s="142"/>
      <c r="M74" s="117"/>
      <c r="N74" s="158"/>
      <c r="O74" s="158"/>
    </row>
    <row r="75" spans="1:15" ht="22.5" customHeight="1">
      <c r="A75" s="117"/>
      <c r="B75" s="117"/>
      <c r="C75" s="233"/>
      <c r="D75" s="117"/>
      <c r="E75" s="142"/>
      <c r="F75" s="117"/>
      <c r="G75" s="117"/>
      <c r="H75" s="117"/>
      <c r="I75" s="117"/>
      <c r="J75" s="138"/>
      <c r="K75" s="142"/>
      <c r="L75" s="142"/>
      <c r="M75" s="117"/>
      <c r="N75" s="158"/>
      <c r="O75" s="158"/>
    </row>
    <row r="76" spans="1:15" ht="22.5" customHeight="1">
      <c r="A76" s="117"/>
      <c r="B76" s="117"/>
      <c r="C76" s="233"/>
      <c r="D76" s="117"/>
      <c r="E76" s="142"/>
      <c r="F76" s="117"/>
      <c r="G76" s="117"/>
      <c r="H76" s="117"/>
      <c r="I76" s="117"/>
      <c r="J76" s="138"/>
      <c r="K76" s="142"/>
      <c r="L76" s="142"/>
      <c r="M76" s="117"/>
      <c r="N76" s="158"/>
      <c r="O76" s="158"/>
    </row>
    <row r="77" spans="1:15" ht="22.5" customHeight="1">
      <c r="A77" s="117"/>
      <c r="B77" s="117"/>
      <c r="C77" s="233"/>
      <c r="D77" s="117"/>
      <c r="E77" s="142"/>
      <c r="F77" s="117"/>
      <c r="G77" s="117"/>
      <c r="H77" s="117"/>
      <c r="I77" s="117"/>
      <c r="J77" s="138"/>
      <c r="K77" s="142"/>
      <c r="L77" s="142"/>
      <c r="M77" s="117"/>
      <c r="N77" s="158"/>
      <c r="O77" s="158"/>
    </row>
    <row r="78" spans="1:15" ht="22.5" customHeight="1">
      <c r="A78" s="117"/>
      <c r="B78" s="117"/>
      <c r="C78" s="233"/>
      <c r="D78" s="117"/>
      <c r="E78" s="142"/>
      <c r="F78" s="117"/>
      <c r="G78" s="117"/>
      <c r="H78" s="117"/>
      <c r="I78" s="117"/>
      <c r="J78" s="138"/>
      <c r="K78" s="142"/>
      <c r="L78" s="142"/>
      <c r="M78" s="117"/>
      <c r="N78" s="158"/>
      <c r="O78" s="158"/>
    </row>
    <row r="79" spans="1:15" ht="22.5" customHeight="1">
      <c r="A79" s="117"/>
      <c r="B79" s="117"/>
      <c r="C79" s="233"/>
      <c r="D79" s="117"/>
      <c r="E79" s="142"/>
      <c r="F79" s="117"/>
      <c r="G79" s="117"/>
      <c r="H79" s="117"/>
      <c r="I79" s="117"/>
      <c r="J79" s="138"/>
      <c r="K79" s="142"/>
      <c r="L79" s="142"/>
      <c r="M79" s="117"/>
      <c r="N79" s="158"/>
      <c r="O79" s="158"/>
    </row>
    <row r="80" spans="1:15" ht="22.5" customHeight="1">
      <c r="A80" s="117"/>
      <c r="B80" s="117"/>
      <c r="C80" s="233"/>
      <c r="D80" s="117"/>
      <c r="E80" s="142"/>
      <c r="F80" s="117"/>
      <c r="G80" s="117"/>
      <c r="H80" s="117"/>
      <c r="I80" s="117"/>
      <c r="J80" s="138"/>
      <c r="K80" s="142"/>
      <c r="L80" s="142"/>
      <c r="M80" s="117"/>
      <c r="N80" s="158"/>
      <c r="O80" s="158"/>
    </row>
  </sheetData>
  <mergeCells count="19">
    <mergeCell ref="A33:B33"/>
    <mergeCell ref="A15:A17"/>
    <mergeCell ref="B15:N15"/>
    <mergeCell ref="A18:A20"/>
    <mergeCell ref="B18:N18"/>
    <mergeCell ref="A21:A23"/>
    <mergeCell ref="B21:N21"/>
    <mergeCell ref="A24:A26"/>
    <mergeCell ref="B24:N24"/>
    <mergeCell ref="A27:A29"/>
    <mergeCell ref="B27:N27"/>
    <mergeCell ref="A30:A32"/>
    <mergeCell ref="A12:A14"/>
    <mergeCell ref="B12:N12"/>
    <mergeCell ref="A2:N2"/>
    <mergeCell ref="A4:A8"/>
    <mergeCell ref="B4:N4"/>
    <mergeCell ref="A9:A11"/>
    <mergeCell ref="B9:N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6"/>
  <sheetViews>
    <sheetView tabSelected="1" zoomScale="70" zoomScaleNormal="70" workbookViewId="0">
      <selection activeCell="E36" sqref="E36:E38"/>
    </sheetView>
  </sheetViews>
  <sheetFormatPr defaultColWidth="9.140625" defaultRowHeight="15"/>
  <cols>
    <col min="1" max="1" width="24.85546875" style="114" customWidth="1"/>
    <col min="2" max="2" width="14.85546875" style="114" customWidth="1"/>
    <col min="3" max="3" width="19.7109375" style="229" customWidth="1"/>
    <col min="4" max="4" width="19.7109375" style="114" customWidth="1"/>
    <col min="5" max="5" width="19.7109375" style="141" customWidth="1"/>
    <col min="6" max="9" width="19.7109375" style="114" customWidth="1"/>
    <col min="10" max="10" width="19.7109375" style="134" customWidth="1"/>
    <col min="11" max="12" width="19.7109375" style="141" customWidth="1"/>
    <col min="13" max="13" width="19.7109375" style="114" customWidth="1"/>
    <col min="14" max="14" width="19.7109375" style="155" customWidth="1"/>
    <col min="15" max="18" width="9.140625" style="155"/>
    <col min="19" max="16384" width="9.140625" style="114"/>
  </cols>
  <sheetData>
    <row r="2" spans="1:18" ht="42.75" customHeight="1" thickBot="1">
      <c r="A2" s="348" t="s">
        <v>43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spans="1:18" s="144" customFormat="1" ht="33" customHeight="1" thickBot="1">
      <c r="A3" s="143" t="s">
        <v>0</v>
      </c>
      <c r="B3" s="143" t="s">
        <v>1</v>
      </c>
      <c r="C3" s="219" t="s">
        <v>2</v>
      </c>
      <c r="D3" s="124" t="s">
        <v>3</v>
      </c>
      <c r="E3" s="124" t="s">
        <v>4</v>
      </c>
      <c r="F3" s="124" t="s">
        <v>5</v>
      </c>
      <c r="G3" s="124" t="s">
        <v>6</v>
      </c>
      <c r="H3" s="124" t="s">
        <v>7</v>
      </c>
      <c r="I3" s="124" t="s">
        <v>8</v>
      </c>
      <c r="J3" s="136" t="s">
        <v>9</v>
      </c>
      <c r="K3" s="124" t="s">
        <v>10</v>
      </c>
      <c r="L3" s="124" t="s">
        <v>11</v>
      </c>
      <c r="M3" s="124" t="s">
        <v>12</v>
      </c>
      <c r="N3" s="111" t="s">
        <v>13</v>
      </c>
      <c r="O3" s="195"/>
      <c r="P3" s="195"/>
      <c r="Q3" s="195"/>
      <c r="R3" s="195"/>
    </row>
    <row r="4" spans="1:18" s="144" customFormat="1" ht="21" customHeight="1" thickBot="1">
      <c r="A4" s="352" t="s">
        <v>39</v>
      </c>
      <c r="B4" s="358" t="s">
        <v>20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  <c r="O4" s="195"/>
      <c r="P4" s="195"/>
      <c r="Q4" s="195"/>
      <c r="R4" s="195"/>
    </row>
    <row r="5" spans="1:18" ht="22.5" customHeight="1">
      <c r="A5" s="353"/>
      <c r="B5" s="145" t="s">
        <v>14</v>
      </c>
      <c r="C5" s="220">
        <v>81314460</v>
      </c>
      <c r="D5" s="159">
        <v>74201877</v>
      </c>
      <c r="E5" s="159">
        <v>78514053</v>
      </c>
      <c r="F5" s="159"/>
      <c r="G5" s="184"/>
      <c r="H5" s="160"/>
      <c r="I5" s="160"/>
      <c r="J5" s="161"/>
      <c r="K5" s="162"/>
      <c r="L5" s="162"/>
      <c r="M5" s="162"/>
      <c r="N5" s="163"/>
    </row>
    <row r="6" spans="1:18" ht="22.5" customHeight="1">
      <c r="A6" s="353"/>
      <c r="B6" s="145" t="s">
        <v>15</v>
      </c>
      <c r="C6" s="220">
        <v>898985</v>
      </c>
      <c r="D6" s="159">
        <v>728612</v>
      </c>
      <c r="E6" s="159">
        <v>732989</v>
      </c>
      <c r="F6" s="159"/>
      <c r="G6" s="184"/>
      <c r="H6" s="160"/>
      <c r="I6" s="160"/>
      <c r="J6" s="161"/>
      <c r="K6" s="162"/>
      <c r="L6" s="162"/>
      <c r="M6" s="162"/>
      <c r="N6" s="163"/>
    </row>
    <row r="7" spans="1:18" ht="22.5" customHeight="1">
      <c r="A7" s="353"/>
      <c r="B7" s="145" t="s">
        <v>16</v>
      </c>
      <c r="C7" s="220">
        <v>928139</v>
      </c>
      <c r="D7" s="159">
        <v>877912</v>
      </c>
      <c r="E7" s="159">
        <v>856061</v>
      </c>
      <c r="F7" s="159"/>
      <c r="G7" s="184"/>
      <c r="H7" s="160"/>
      <c r="I7" s="160"/>
      <c r="J7" s="161"/>
      <c r="K7" s="162"/>
      <c r="L7" s="162"/>
      <c r="M7" s="162"/>
      <c r="N7" s="163"/>
    </row>
    <row r="8" spans="1:18" ht="22.5" customHeight="1" thickBot="1">
      <c r="A8" s="354"/>
      <c r="B8" s="146" t="s">
        <v>17</v>
      </c>
      <c r="C8" s="221">
        <v>171202</v>
      </c>
      <c r="D8" s="122">
        <v>137566</v>
      </c>
      <c r="E8" s="122">
        <v>138173</v>
      </c>
      <c r="F8" s="122"/>
      <c r="G8" s="184"/>
      <c r="H8" s="99"/>
      <c r="I8" s="160"/>
      <c r="J8" s="140"/>
      <c r="K8" s="131"/>
      <c r="L8" s="131"/>
      <c r="M8" s="131"/>
      <c r="N8" s="163"/>
    </row>
    <row r="9" spans="1:18" ht="22.5" customHeight="1" thickBot="1">
      <c r="A9" s="352" t="s">
        <v>25</v>
      </c>
      <c r="B9" s="290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2"/>
    </row>
    <row r="10" spans="1:18" ht="30.75" customHeight="1">
      <c r="A10" s="353"/>
      <c r="B10" s="147" t="s">
        <v>16</v>
      </c>
      <c r="C10" s="222">
        <v>343371</v>
      </c>
      <c r="D10" s="178">
        <v>454524</v>
      </c>
      <c r="E10" s="178">
        <v>405462</v>
      </c>
      <c r="F10" s="178"/>
      <c r="G10" s="178"/>
      <c r="H10" s="185"/>
      <c r="I10" s="160"/>
      <c r="J10" s="126"/>
      <c r="K10" s="126"/>
      <c r="L10" s="126"/>
      <c r="M10" s="126"/>
      <c r="N10" s="164"/>
    </row>
    <row r="11" spans="1:18" ht="29.25" customHeight="1" thickBot="1">
      <c r="A11" s="354"/>
      <c r="B11" s="146" t="s">
        <v>17</v>
      </c>
      <c r="C11" s="223">
        <v>11944</v>
      </c>
      <c r="D11" s="179">
        <v>10331</v>
      </c>
      <c r="E11" s="179">
        <v>9641</v>
      </c>
      <c r="F11" s="179"/>
      <c r="G11" s="179"/>
      <c r="H11" s="180"/>
      <c r="I11" s="160"/>
      <c r="J11" s="131"/>
      <c r="K11" s="131"/>
      <c r="L11" s="131"/>
      <c r="M11" s="131"/>
      <c r="N11" s="165"/>
    </row>
    <row r="12" spans="1:18" ht="23.25" customHeight="1" thickBot="1">
      <c r="A12" s="352" t="s">
        <v>26</v>
      </c>
      <c r="B12" s="290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2"/>
    </row>
    <row r="13" spans="1:18" ht="22.5" customHeight="1">
      <c r="A13" s="353"/>
      <c r="B13" s="250" t="s">
        <v>29</v>
      </c>
      <c r="C13" s="252">
        <v>3254</v>
      </c>
      <c r="D13" s="193">
        <v>2795</v>
      </c>
      <c r="E13" s="193">
        <v>2437</v>
      </c>
      <c r="F13" s="193"/>
      <c r="G13" s="253"/>
      <c r="H13" s="254"/>
      <c r="I13" s="160"/>
      <c r="J13" s="256"/>
      <c r="K13" s="256"/>
      <c r="L13" s="256"/>
      <c r="M13" s="256"/>
      <c r="N13" s="258"/>
    </row>
    <row r="14" spans="1:18" ht="27.75" customHeight="1" thickBot="1">
      <c r="A14" s="354"/>
      <c r="B14" s="106" t="s">
        <v>17</v>
      </c>
      <c r="C14" s="225">
        <v>19655</v>
      </c>
      <c r="D14" s="180">
        <v>26573</v>
      </c>
      <c r="E14" s="180">
        <v>23641</v>
      </c>
      <c r="F14" s="180"/>
      <c r="G14" s="180"/>
      <c r="H14" s="188"/>
      <c r="I14" s="160"/>
      <c r="J14" s="127"/>
      <c r="K14" s="127"/>
      <c r="L14" s="127"/>
      <c r="M14" s="127"/>
      <c r="N14" s="166"/>
    </row>
    <row r="15" spans="1:18" ht="24" customHeight="1" thickBot="1">
      <c r="A15" s="352" t="s">
        <v>32</v>
      </c>
      <c r="B15" s="293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5"/>
    </row>
    <row r="16" spans="1:18" ht="22.5" customHeight="1">
      <c r="A16" s="353"/>
      <c r="B16" s="104" t="s">
        <v>29</v>
      </c>
      <c r="C16" s="224">
        <v>85006</v>
      </c>
      <c r="D16" s="98">
        <v>72966</v>
      </c>
      <c r="E16" s="98">
        <v>61889</v>
      </c>
      <c r="F16" s="98"/>
      <c r="G16" s="185"/>
      <c r="H16" s="286"/>
      <c r="I16" s="98"/>
      <c r="J16" s="126"/>
      <c r="K16" s="126"/>
      <c r="L16" s="126"/>
      <c r="M16" s="126"/>
      <c r="N16" s="164"/>
    </row>
    <row r="17" spans="1:14" ht="27.75" customHeight="1" thickBot="1">
      <c r="A17" s="354"/>
      <c r="B17" s="106" t="s">
        <v>17</v>
      </c>
      <c r="C17" s="225">
        <v>477</v>
      </c>
      <c r="D17" s="180">
        <v>437</v>
      </c>
      <c r="E17" s="180">
        <v>438</v>
      </c>
      <c r="F17" s="180"/>
      <c r="G17" s="180"/>
      <c r="H17" s="189"/>
      <c r="I17" s="99"/>
      <c r="J17" s="127"/>
      <c r="K17" s="127"/>
      <c r="L17" s="127"/>
      <c r="M17" s="127"/>
      <c r="N17" s="166"/>
    </row>
    <row r="18" spans="1:14" ht="18" customHeight="1" thickBot="1">
      <c r="A18" s="361" t="s">
        <v>44</v>
      </c>
      <c r="B18" s="293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5"/>
    </row>
    <row r="19" spans="1:14" ht="22.5" customHeight="1">
      <c r="A19" s="362"/>
      <c r="B19" s="104" t="s">
        <v>29</v>
      </c>
      <c r="C19" s="224">
        <v>15568</v>
      </c>
      <c r="D19" s="98">
        <v>14649</v>
      </c>
      <c r="E19" s="98">
        <v>15110</v>
      </c>
      <c r="F19" s="98"/>
      <c r="G19" s="185"/>
      <c r="H19" s="286"/>
      <c r="I19" s="98"/>
      <c r="J19" s="126"/>
      <c r="K19" s="126"/>
      <c r="L19" s="126"/>
      <c r="M19" s="126"/>
      <c r="N19" s="164"/>
    </row>
    <row r="20" spans="1:14" ht="27.75" customHeight="1" thickBot="1">
      <c r="A20" s="363"/>
      <c r="B20" s="106" t="s">
        <v>17</v>
      </c>
      <c r="C20" s="225">
        <v>966</v>
      </c>
      <c r="D20" s="180">
        <v>700</v>
      </c>
      <c r="E20" s="180">
        <v>383</v>
      </c>
      <c r="F20" s="180"/>
      <c r="G20" s="180"/>
      <c r="H20" s="189"/>
      <c r="I20" s="99"/>
      <c r="J20" s="127"/>
      <c r="K20" s="127"/>
      <c r="L20" s="127"/>
      <c r="M20" s="127"/>
      <c r="N20" s="166"/>
    </row>
    <row r="21" spans="1:14" ht="29.25" customHeight="1" thickBot="1">
      <c r="A21" s="368" t="s">
        <v>45</v>
      </c>
      <c r="B21" s="293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5"/>
    </row>
    <row r="22" spans="1:14" ht="19.5" customHeight="1">
      <c r="A22" s="362"/>
      <c r="B22" s="104" t="s">
        <v>29</v>
      </c>
      <c r="C22" s="224">
        <v>8068</v>
      </c>
      <c r="D22" s="98">
        <v>10910</v>
      </c>
      <c r="E22" s="98">
        <v>8098</v>
      </c>
      <c r="F22" s="98"/>
      <c r="G22" s="185"/>
      <c r="H22" s="286"/>
      <c r="I22" s="98"/>
      <c r="J22" s="126"/>
      <c r="K22" s="126"/>
      <c r="L22" s="126"/>
      <c r="M22" s="126"/>
      <c r="N22" s="164"/>
    </row>
    <row r="23" spans="1:14" ht="27.75" customHeight="1" thickBot="1">
      <c r="A23" s="363"/>
      <c r="B23" s="106" t="s">
        <v>17</v>
      </c>
      <c r="C23" s="225">
        <v>15325</v>
      </c>
      <c r="D23" s="180">
        <v>0</v>
      </c>
      <c r="E23" s="180">
        <v>0</v>
      </c>
      <c r="F23" s="180"/>
      <c r="G23" s="180"/>
      <c r="H23" s="189"/>
      <c r="I23" s="99"/>
      <c r="J23" s="127"/>
      <c r="K23" s="127"/>
      <c r="L23" s="127"/>
      <c r="M23" s="127"/>
      <c r="N23" s="166"/>
    </row>
    <row r="24" spans="1:14" ht="25.5" customHeight="1" thickBot="1">
      <c r="A24" s="368" t="s">
        <v>31</v>
      </c>
      <c r="B24" s="293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5"/>
    </row>
    <row r="25" spans="1:14" ht="22.5" customHeight="1">
      <c r="A25" s="362"/>
      <c r="B25" s="104" t="s">
        <v>29</v>
      </c>
      <c r="C25" s="224">
        <v>100563</v>
      </c>
      <c r="D25" s="98">
        <v>116054</v>
      </c>
      <c r="E25" s="98">
        <v>102110</v>
      </c>
      <c r="F25" s="98"/>
      <c r="G25" s="185"/>
      <c r="H25" s="286"/>
      <c r="I25" s="98"/>
      <c r="J25" s="126"/>
      <c r="K25" s="126"/>
      <c r="L25" s="126"/>
      <c r="M25" s="126"/>
      <c r="N25" s="164"/>
    </row>
    <row r="26" spans="1:14" ht="27.75" customHeight="1" thickBot="1">
      <c r="A26" s="363"/>
      <c r="B26" s="106" t="s">
        <v>17</v>
      </c>
      <c r="C26" s="225">
        <v>15148</v>
      </c>
      <c r="D26" s="180">
        <v>93</v>
      </c>
      <c r="E26" s="287">
        <v>93</v>
      </c>
      <c r="F26" s="287"/>
      <c r="G26" s="180"/>
      <c r="H26" s="189"/>
      <c r="I26" s="99"/>
      <c r="J26" s="127"/>
      <c r="K26" s="127"/>
      <c r="L26" s="127"/>
      <c r="M26" s="127"/>
      <c r="N26" s="166"/>
    </row>
    <row r="27" spans="1:14" ht="28.5" customHeight="1" thickBot="1">
      <c r="A27" s="368" t="s">
        <v>46</v>
      </c>
      <c r="B27" s="296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8"/>
    </row>
    <row r="28" spans="1:14" ht="22.5" customHeight="1">
      <c r="A28" s="362"/>
      <c r="B28" s="104" t="s">
        <v>29</v>
      </c>
      <c r="C28" s="224">
        <v>26901</v>
      </c>
      <c r="D28" s="98">
        <v>32236</v>
      </c>
      <c r="E28" s="98">
        <v>30121</v>
      </c>
      <c r="F28" s="98"/>
      <c r="G28" s="185"/>
      <c r="H28" s="286"/>
      <c r="I28" s="98"/>
      <c r="J28" s="126"/>
      <c r="K28" s="126"/>
      <c r="L28" s="126"/>
      <c r="M28" s="126"/>
      <c r="N28" s="164"/>
    </row>
    <row r="29" spans="1:14" ht="27.75" customHeight="1" thickBot="1">
      <c r="A29" s="362"/>
      <c r="B29" s="106" t="s">
        <v>17</v>
      </c>
      <c r="C29" s="225">
        <v>9474</v>
      </c>
      <c r="D29" s="180">
        <v>5211</v>
      </c>
      <c r="E29" s="287">
        <v>6679</v>
      </c>
      <c r="F29" s="287"/>
      <c r="G29" s="180"/>
      <c r="H29" s="189"/>
      <c r="I29" s="99"/>
      <c r="J29" s="127"/>
      <c r="K29" s="127"/>
      <c r="L29" s="127"/>
      <c r="M29" s="127"/>
      <c r="N29" s="166"/>
    </row>
    <row r="30" spans="1:14" ht="28.5" customHeight="1" thickBot="1">
      <c r="A30" s="368" t="s">
        <v>34</v>
      </c>
      <c r="B30" s="296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8"/>
    </row>
    <row r="31" spans="1:14" ht="22.5" customHeight="1">
      <c r="A31" s="362"/>
      <c r="B31" s="104" t="s">
        <v>29</v>
      </c>
      <c r="C31" s="224">
        <v>6863</v>
      </c>
      <c r="D31" s="98">
        <v>6878</v>
      </c>
      <c r="E31" s="98">
        <v>6290</v>
      </c>
      <c r="F31" s="98"/>
      <c r="G31" s="185"/>
      <c r="H31" s="288"/>
      <c r="I31" s="98"/>
      <c r="J31" s="126"/>
      <c r="K31" s="126"/>
      <c r="L31" s="126"/>
      <c r="M31" s="126"/>
      <c r="N31" s="164"/>
    </row>
    <row r="32" spans="1:14" ht="27.75" customHeight="1" thickBot="1">
      <c r="A32" s="363"/>
      <c r="B32" s="106" t="s">
        <v>17</v>
      </c>
      <c r="C32" s="225">
        <v>1072</v>
      </c>
      <c r="D32" s="180">
        <v>621</v>
      </c>
      <c r="E32" s="289">
        <v>597</v>
      </c>
      <c r="F32" s="289"/>
      <c r="G32" s="180"/>
      <c r="H32" s="189"/>
      <c r="I32" s="99"/>
      <c r="J32" s="127"/>
      <c r="K32" s="127"/>
      <c r="L32" s="127"/>
      <c r="M32" s="127"/>
      <c r="N32" s="166"/>
    </row>
    <row r="33" spans="1:14" ht="28.5" customHeight="1" thickBot="1">
      <c r="A33" s="368" t="s">
        <v>47</v>
      </c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8"/>
    </row>
    <row r="34" spans="1:14" ht="22.5" customHeight="1">
      <c r="A34" s="362"/>
      <c r="B34" s="104" t="s">
        <v>29</v>
      </c>
      <c r="C34" s="224">
        <v>0</v>
      </c>
      <c r="D34" s="98">
        <v>0</v>
      </c>
      <c r="E34" s="98">
        <v>0</v>
      </c>
      <c r="F34" s="98"/>
      <c r="G34" s="185"/>
      <c r="H34" s="288"/>
      <c r="I34" s="98"/>
      <c r="J34" s="126"/>
      <c r="K34" s="126"/>
      <c r="L34" s="126"/>
      <c r="M34" s="126"/>
      <c r="N34" s="164"/>
    </row>
    <row r="35" spans="1:14" ht="27.75" customHeight="1" thickBot="1">
      <c r="A35" s="363"/>
      <c r="B35" s="106" t="s">
        <v>17</v>
      </c>
      <c r="C35" s="225">
        <v>0</v>
      </c>
      <c r="D35" s="180">
        <v>15688</v>
      </c>
      <c r="E35" s="289">
        <v>10652</v>
      </c>
      <c r="F35" s="289"/>
      <c r="G35" s="180"/>
      <c r="H35" s="189"/>
      <c r="I35" s="99"/>
      <c r="J35" s="127"/>
      <c r="K35" s="127"/>
      <c r="L35" s="127"/>
      <c r="M35" s="127"/>
      <c r="N35" s="166"/>
    </row>
    <row r="36" spans="1:14">
      <c r="A36" s="365" t="s">
        <v>28</v>
      </c>
      <c r="B36" s="269" t="s">
        <v>14</v>
      </c>
      <c r="C36" s="271">
        <v>125.24199999999999</v>
      </c>
      <c r="D36" s="272">
        <v>121.258</v>
      </c>
      <c r="E36" s="272">
        <v>119.797</v>
      </c>
      <c r="F36" s="272"/>
      <c r="G36" s="272"/>
      <c r="H36" s="272"/>
      <c r="I36" s="98"/>
      <c r="J36" s="274"/>
      <c r="K36" s="274"/>
      <c r="L36" s="274"/>
      <c r="M36" s="274"/>
      <c r="N36" s="276"/>
    </row>
    <row r="37" spans="1:14">
      <c r="A37" s="366"/>
      <c r="B37" s="168" t="s">
        <v>15</v>
      </c>
      <c r="C37" s="264">
        <v>1.2150000000000001</v>
      </c>
      <c r="D37" s="265">
        <v>1.018</v>
      </c>
      <c r="E37" s="265">
        <v>0.98599999999999999</v>
      </c>
      <c r="F37" s="265"/>
      <c r="G37" s="265"/>
      <c r="H37" s="265"/>
      <c r="I37" s="160"/>
      <c r="J37" s="267"/>
      <c r="K37" s="267"/>
      <c r="L37" s="267"/>
      <c r="M37" s="267"/>
      <c r="N37" s="277"/>
    </row>
    <row r="38" spans="1:14" ht="15.75" thickBot="1">
      <c r="A38" s="367"/>
      <c r="B38" s="278" t="s">
        <v>16</v>
      </c>
      <c r="C38" s="280">
        <v>0.71899999999999997</v>
      </c>
      <c r="D38" s="281">
        <v>0.71199999999999997</v>
      </c>
      <c r="E38" s="281">
        <v>0.60899999999999999</v>
      </c>
      <c r="F38" s="281"/>
      <c r="G38" s="281"/>
      <c r="H38" s="281"/>
      <c r="I38" s="281"/>
      <c r="J38" s="282"/>
      <c r="K38" s="282"/>
      <c r="L38" s="282"/>
      <c r="M38" s="282"/>
      <c r="N38" s="283"/>
    </row>
    <row r="39" spans="1:14" ht="15.75" thickBot="1">
      <c r="A39" s="350" t="s">
        <v>18</v>
      </c>
      <c r="B39" s="364"/>
      <c r="C39" s="259">
        <f>C5+C6+C7+C8+C10+C11+C13+C14+C16+C17+C19+C20+C22+C23+C25+C26+C28+C29+C31+C32</f>
        <v>83976441</v>
      </c>
      <c r="D39" s="260">
        <f>D5+D6+D7+D8+D10+D11+D13+D14+D16+D17+D19+D20+D22+D23+D25+D26+D28+D29+D31+D32+D34+D35</f>
        <v>76716633</v>
      </c>
      <c r="E39" s="260">
        <f>E5+E6+E7+E8+E10+E11+E13+E14+E16+E17+E19+E20+E22+E23+E25+E26+E28+E29</f>
        <v>80907378</v>
      </c>
      <c r="F39" s="260">
        <f t="shared" ref="F39:L39" si="0">F5+F6+F7+F8+F10+F11+F13+F14+F16+F17+F19+F20+F22+F23+F25+F26+F28+F29</f>
        <v>0</v>
      </c>
      <c r="G39" s="260">
        <f>G5+G6+G7+G8+G10+G11+G13+G14+G16+G17+G19+G20+G22+G23+G25+G26+G28+G29</f>
        <v>0</v>
      </c>
      <c r="H39" s="260">
        <f>H5+H6+H7+H8+H10+H11+H13+H14+H16+H17+H19+H20+H22+H23+H25+H26+H28+H29</f>
        <v>0</v>
      </c>
      <c r="I39" s="260">
        <f>I5+I6+I7+I8+I10+I11+I13+I14+I16+I17+I19+I20+I22+I23+I25+I26+I28+I29</f>
        <v>0</v>
      </c>
      <c r="J39" s="261">
        <f>J5+J6+J7+J8+J10+J11+J13+J14+J16+J17+J19+J20+J22+J23+J25+J26+J28+J29</f>
        <v>0</v>
      </c>
      <c r="K39" s="260">
        <f t="shared" si="0"/>
        <v>0</v>
      </c>
      <c r="L39" s="260">
        <f t="shared" si="0"/>
        <v>0</v>
      </c>
      <c r="M39" s="260">
        <f>M5+M6+M7+M8+M10+M11+M13+M14+M16+M17+M19+M20+M22+M23+M25+M26+M28+M29</f>
        <v>0</v>
      </c>
      <c r="N39" s="263">
        <f>N5+N6+N7+N8+N10+N11+N13+N14+N16+N17+N19+N20+N22+N23+N25+N26+N28+N29</f>
        <v>0</v>
      </c>
    </row>
    <row r="40" spans="1:14" ht="22.5" customHeight="1"/>
    <row r="41" spans="1:14" ht="22.5" customHeight="1"/>
    <row r="42" spans="1:14" ht="22.5" customHeight="1">
      <c r="M42" s="148"/>
    </row>
    <row r="43" spans="1:14" ht="22.5" customHeight="1">
      <c r="A43" s="115"/>
      <c r="C43" s="230"/>
      <c r="D43" s="60"/>
      <c r="H43" s="115"/>
      <c r="M43" s="148"/>
    </row>
    <row r="44" spans="1:14" ht="22.5" customHeight="1">
      <c r="A44" s="115"/>
      <c r="D44" s="60"/>
      <c r="H44" s="115"/>
      <c r="M44" s="148"/>
    </row>
    <row r="45" spans="1:14" ht="22.5" customHeight="1">
      <c r="A45" s="115"/>
      <c r="C45" s="230"/>
      <c r="D45" s="60"/>
      <c r="H45" s="115"/>
      <c r="M45" s="148"/>
    </row>
    <row r="46" spans="1:14" ht="22.5" customHeight="1">
      <c r="A46" s="115"/>
      <c r="C46" s="231"/>
      <c r="D46" s="115"/>
      <c r="H46" s="115"/>
      <c r="M46" s="115"/>
      <c r="N46" s="156"/>
    </row>
    <row r="47" spans="1:14" ht="22.5" customHeight="1">
      <c r="A47" s="115"/>
      <c r="C47" s="231"/>
      <c r="D47" s="115"/>
      <c r="H47" s="115"/>
      <c r="M47" s="149"/>
      <c r="N47" s="156"/>
    </row>
    <row r="48" spans="1:14" ht="22.5" customHeight="1">
      <c r="A48" s="115"/>
      <c r="C48" s="231"/>
      <c r="D48" s="115"/>
      <c r="F48" s="115"/>
      <c r="H48" s="115"/>
      <c r="I48" s="115"/>
      <c r="J48" s="135"/>
      <c r="M48" s="150"/>
    </row>
    <row r="49" spans="1:15" ht="48" customHeight="1">
      <c r="A49" s="115"/>
      <c r="B49" s="115"/>
      <c r="C49" s="231"/>
      <c r="D49" s="115"/>
      <c r="F49" s="115"/>
      <c r="H49" s="115"/>
      <c r="M49" s="148"/>
    </row>
    <row r="50" spans="1:15" ht="22.5" customHeight="1">
      <c r="A50" s="116"/>
      <c r="B50" s="116"/>
      <c r="C50" s="232"/>
      <c r="E50" s="142"/>
      <c r="G50" s="116"/>
      <c r="H50" s="116"/>
      <c r="J50" s="138"/>
      <c r="L50" s="142"/>
      <c r="M50" s="116"/>
      <c r="N50" s="157"/>
      <c r="O50" s="158"/>
    </row>
    <row r="51" spans="1:15" ht="22.5" customHeight="1">
      <c r="A51" s="116"/>
      <c r="B51" s="116"/>
      <c r="C51" s="232"/>
      <c r="D51" s="60"/>
      <c r="E51" s="142"/>
      <c r="G51" s="116"/>
      <c r="H51" s="115"/>
      <c r="J51" s="138"/>
      <c r="K51" s="142"/>
      <c r="L51" s="142"/>
      <c r="M51" s="116"/>
      <c r="N51" s="157"/>
      <c r="O51" s="158"/>
    </row>
    <row r="52" spans="1:15" ht="22.5" customHeight="1">
      <c r="A52" s="116"/>
      <c r="B52" s="116"/>
      <c r="C52" s="232"/>
      <c r="D52" s="60"/>
      <c r="E52" s="142"/>
      <c r="F52" s="116"/>
      <c r="G52" s="116"/>
      <c r="H52" s="115"/>
      <c r="J52" s="138"/>
      <c r="L52" s="142"/>
      <c r="M52" s="116"/>
      <c r="N52" s="157"/>
      <c r="O52" s="158"/>
    </row>
    <row r="53" spans="1:15" ht="22.5" customHeight="1">
      <c r="A53" s="117"/>
      <c r="B53" s="117"/>
      <c r="C53" s="233"/>
      <c r="D53" s="60"/>
      <c r="E53" s="142"/>
      <c r="F53" s="117"/>
      <c r="G53" s="116"/>
      <c r="H53" s="117"/>
      <c r="J53" s="138"/>
      <c r="K53" s="142"/>
      <c r="L53" s="142"/>
      <c r="M53" s="116"/>
      <c r="N53" s="158"/>
      <c r="O53" s="158"/>
    </row>
    <row r="54" spans="1:15" ht="22.5" customHeight="1">
      <c r="A54" s="117"/>
      <c r="B54" s="117"/>
      <c r="C54" s="233"/>
      <c r="D54" s="117"/>
      <c r="E54" s="142"/>
      <c r="F54" s="117"/>
      <c r="G54" s="117"/>
      <c r="H54" s="117"/>
      <c r="I54" s="117"/>
      <c r="J54" s="138"/>
      <c r="K54" s="142"/>
      <c r="L54" s="142"/>
      <c r="M54" s="117"/>
      <c r="N54" s="158"/>
      <c r="O54" s="158"/>
    </row>
    <row r="55" spans="1:15" ht="22.5" customHeight="1">
      <c r="A55" s="117"/>
      <c r="B55" s="117"/>
      <c r="C55" s="233"/>
      <c r="D55" s="117"/>
      <c r="E55" s="142"/>
      <c r="F55" s="117"/>
      <c r="H55" s="117"/>
      <c r="I55" s="117"/>
      <c r="J55" s="138"/>
      <c r="K55" s="142"/>
      <c r="L55" s="142"/>
      <c r="M55" s="117"/>
      <c r="N55" s="158"/>
      <c r="O55" s="158"/>
    </row>
    <row r="56" spans="1:15" ht="22.5" customHeight="1">
      <c r="A56" s="117"/>
      <c r="B56" s="117"/>
      <c r="C56" s="233"/>
      <c r="D56" s="117"/>
      <c r="E56" s="142"/>
      <c r="F56" s="117"/>
      <c r="G56" s="116"/>
      <c r="H56" s="117"/>
      <c r="I56" s="117"/>
      <c r="J56" s="138"/>
      <c r="K56" s="142"/>
      <c r="L56" s="142"/>
      <c r="M56" s="117"/>
      <c r="N56" s="158"/>
      <c r="O56" s="158"/>
    </row>
    <row r="57" spans="1:15" ht="22.5" customHeight="1">
      <c r="A57" s="117"/>
      <c r="B57" s="117"/>
      <c r="C57" s="233"/>
      <c r="D57" s="117"/>
      <c r="E57" s="142"/>
      <c r="F57" s="117"/>
      <c r="G57" s="116"/>
      <c r="H57" s="117"/>
      <c r="I57" s="117"/>
      <c r="J57" s="138"/>
      <c r="K57" s="142"/>
      <c r="L57" s="142"/>
      <c r="M57" s="117"/>
      <c r="N57" s="158"/>
      <c r="O57" s="158"/>
    </row>
    <row r="58" spans="1:15" ht="22.5" customHeight="1">
      <c r="A58" s="117"/>
      <c r="B58" s="117"/>
      <c r="C58" s="233"/>
      <c r="D58" s="117"/>
      <c r="E58" s="142"/>
      <c r="F58" s="117"/>
      <c r="G58" s="117"/>
      <c r="H58" s="117"/>
      <c r="I58" s="117"/>
      <c r="J58" s="138"/>
      <c r="K58" s="142"/>
      <c r="L58" s="142"/>
      <c r="M58" s="117"/>
      <c r="N58" s="158"/>
      <c r="O58" s="158"/>
    </row>
    <row r="59" spans="1:15" ht="22.5" customHeight="1">
      <c r="A59" s="117"/>
      <c r="B59" s="117"/>
      <c r="C59" s="233"/>
      <c r="D59" s="117"/>
      <c r="E59" s="142"/>
      <c r="F59" s="117"/>
      <c r="G59" s="117"/>
      <c r="H59" s="117"/>
      <c r="I59" s="117"/>
      <c r="J59" s="138"/>
      <c r="K59" s="142"/>
      <c r="L59" s="142"/>
      <c r="M59" s="117"/>
      <c r="N59" s="158"/>
      <c r="O59" s="158"/>
    </row>
    <row r="60" spans="1:15" ht="22.5" customHeight="1">
      <c r="A60" s="117"/>
      <c r="B60" s="117"/>
      <c r="C60" s="233"/>
      <c r="D60" s="117"/>
      <c r="E60" s="142"/>
      <c r="F60" s="117"/>
      <c r="G60" s="117"/>
      <c r="H60" s="117"/>
      <c r="I60" s="117"/>
      <c r="J60" s="138"/>
      <c r="K60" s="142"/>
      <c r="L60" s="142"/>
      <c r="M60" s="117"/>
      <c r="N60" s="158"/>
      <c r="O60" s="158"/>
    </row>
    <row r="61" spans="1:15" ht="22.5" customHeight="1">
      <c r="A61" s="117"/>
      <c r="B61" s="117"/>
      <c r="C61" s="233"/>
      <c r="D61" s="117"/>
      <c r="E61" s="142"/>
      <c r="F61" s="117"/>
      <c r="G61" s="117"/>
      <c r="H61" s="117"/>
      <c r="I61" s="117"/>
      <c r="J61" s="138"/>
      <c r="K61" s="142"/>
      <c r="L61" s="142"/>
      <c r="M61" s="117"/>
      <c r="N61" s="158"/>
      <c r="O61" s="158"/>
    </row>
    <row r="62" spans="1:15" ht="22.5" customHeight="1">
      <c r="A62" s="117"/>
      <c r="B62" s="117"/>
      <c r="C62" s="233"/>
      <c r="D62" s="117"/>
      <c r="E62" s="142"/>
      <c r="F62" s="117"/>
      <c r="G62" s="117"/>
      <c r="H62" s="117"/>
      <c r="I62" s="117"/>
      <c r="J62" s="138"/>
      <c r="K62" s="142"/>
      <c r="L62" s="142"/>
      <c r="M62" s="117"/>
      <c r="N62" s="158"/>
      <c r="O62" s="158"/>
    </row>
    <row r="63" spans="1:15" ht="22.5" customHeight="1">
      <c r="A63" s="117"/>
      <c r="C63" s="233"/>
      <c r="D63" s="117"/>
      <c r="E63" s="142"/>
      <c r="F63" s="117"/>
      <c r="G63" s="117"/>
      <c r="H63" s="117"/>
      <c r="I63" s="117"/>
      <c r="J63" s="138"/>
      <c r="K63" s="142"/>
      <c r="L63" s="142"/>
      <c r="M63" s="117"/>
      <c r="N63" s="158"/>
      <c r="O63" s="158"/>
    </row>
    <row r="64" spans="1:15" ht="22.5" customHeight="1">
      <c r="A64" s="117"/>
      <c r="C64" s="233"/>
      <c r="D64" s="117"/>
      <c r="E64" s="142"/>
      <c r="F64" s="117"/>
      <c r="G64" s="117"/>
      <c r="H64" s="117"/>
      <c r="I64" s="117"/>
      <c r="J64" s="138"/>
      <c r="K64" s="142"/>
      <c r="L64" s="142"/>
      <c r="M64" s="117"/>
      <c r="N64" s="158"/>
      <c r="O64" s="158"/>
    </row>
    <row r="65" spans="1:15" ht="22.5" customHeight="1">
      <c r="A65" s="117"/>
      <c r="B65" s="117"/>
      <c r="C65" s="233"/>
      <c r="D65" s="117"/>
      <c r="E65" s="142"/>
      <c r="F65" s="117"/>
      <c r="G65" s="117"/>
      <c r="H65" s="117"/>
      <c r="I65" s="117"/>
      <c r="J65" s="138"/>
      <c r="K65" s="142"/>
      <c r="L65" s="142"/>
      <c r="M65" s="117"/>
      <c r="N65" s="158"/>
      <c r="O65" s="158"/>
    </row>
    <row r="66" spans="1:15" ht="22.5" customHeight="1">
      <c r="A66" s="117"/>
      <c r="B66" s="117"/>
      <c r="C66" s="233"/>
      <c r="D66" s="117"/>
      <c r="E66" s="142"/>
      <c r="F66" s="117"/>
      <c r="G66" s="117"/>
      <c r="H66" s="117"/>
      <c r="I66" s="117"/>
      <c r="J66" s="138"/>
      <c r="K66" s="142"/>
      <c r="L66" s="142"/>
      <c r="M66" s="117"/>
      <c r="N66" s="158"/>
      <c r="O66" s="158"/>
    </row>
    <row r="67" spans="1:15" ht="22.5" customHeight="1">
      <c r="A67" s="117"/>
      <c r="B67" s="117"/>
      <c r="C67" s="233"/>
      <c r="D67" s="117"/>
      <c r="E67" s="142"/>
      <c r="F67" s="117"/>
      <c r="G67" s="117"/>
      <c r="H67" s="117"/>
      <c r="I67" s="117"/>
      <c r="J67" s="138"/>
      <c r="K67" s="142"/>
      <c r="L67" s="142"/>
      <c r="M67" s="117"/>
      <c r="N67" s="158"/>
      <c r="O67" s="158"/>
    </row>
    <row r="68" spans="1:15" ht="22.5" customHeight="1">
      <c r="A68" s="117"/>
      <c r="B68" s="117"/>
      <c r="C68" s="233"/>
      <c r="D68" s="117"/>
      <c r="E68" s="142"/>
      <c r="F68" s="117"/>
      <c r="G68" s="117"/>
      <c r="H68" s="117"/>
      <c r="I68" s="117"/>
      <c r="J68" s="138"/>
      <c r="K68" s="142"/>
      <c r="L68" s="142"/>
      <c r="M68" s="117"/>
      <c r="N68" s="158"/>
      <c r="O68" s="158"/>
    </row>
    <row r="69" spans="1:15" ht="22.5" customHeight="1">
      <c r="A69" s="117"/>
      <c r="B69" s="117"/>
      <c r="C69" s="233"/>
      <c r="D69" s="117"/>
      <c r="E69" s="142"/>
      <c r="F69" s="117"/>
      <c r="G69" s="117"/>
      <c r="H69" s="117"/>
      <c r="I69" s="117"/>
      <c r="J69" s="138"/>
      <c r="K69" s="142"/>
      <c r="L69" s="142"/>
      <c r="M69" s="117"/>
      <c r="N69" s="158"/>
      <c r="O69" s="158"/>
    </row>
    <row r="70" spans="1:15" ht="22.5" customHeight="1">
      <c r="A70" s="117"/>
      <c r="B70" s="117"/>
      <c r="C70" s="233"/>
      <c r="D70" s="117"/>
      <c r="E70" s="142"/>
      <c r="F70" s="117"/>
      <c r="G70" s="117"/>
      <c r="H70" s="117"/>
      <c r="I70" s="117"/>
      <c r="J70" s="138"/>
      <c r="K70" s="142"/>
      <c r="L70" s="142"/>
      <c r="M70" s="117"/>
      <c r="N70" s="158"/>
      <c r="O70" s="158"/>
    </row>
    <row r="71" spans="1:15" ht="22.5" customHeight="1">
      <c r="A71" s="117"/>
      <c r="B71" s="117"/>
      <c r="C71" s="233"/>
      <c r="D71" s="117"/>
      <c r="E71" s="142"/>
      <c r="F71" s="117"/>
      <c r="G71" s="117"/>
      <c r="H71" s="117"/>
      <c r="I71" s="117"/>
      <c r="J71" s="138"/>
      <c r="K71" s="142"/>
      <c r="L71" s="142"/>
      <c r="M71" s="117"/>
      <c r="N71" s="158"/>
      <c r="O71" s="158"/>
    </row>
    <row r="72" spans="1:15" ht="22.5" customHeight="1">
      <c r="A72" s="117"/>
      <c r="B72" s="117"/>
      <c r="C72" s="233"/>
      <c r="D72" s="117"/>
      <c r="E72" s="142"/>
      <c r="F72" s="117"/>
      <c r="G72" s="117"/>
      <c r="H72" s="117"/>
      <c r="I72" s="117"/>
      <c r="J72" s="138"/>
      <c r="K72" s="142"/>
      <c r="L72" s="142"/>
      <c r="M72" s="117"/>
      <c r="N72" s="158"/>
      <c r="O72" s="158"/>
    </row>
    <row r="73" spans="1:15" ht="22.5" customHeight="1">
      <c r="A73" s="117"/>
      <c r="B73" s="117"/>
      <c r="C73" s="233"/>
      <c r="D73" s="117"/>
      <c r="E73" s="142"/>
      <c r="F73" s="117"/>
      <c r="G73" s="117"/>
      <c r="H73" s="117"/>
      <c r="I73" s="117"/>
      <c r="J73" s="138"/>
      <c r="K73" s="142"/>
      <c r="L73" s="142"/>
      <c r="M73" s="117"/>
      <c r="N73" s="158"/>
      <c r="O73" s="158"/>
    </row>
    <row r="74" spans="1:15" ht="22.5" customHeight="1">
      <c r="A74" s="117"/>
      <c r="B74" s="117"/>
      <c r="C74" s="233"/>
      <c r="D74" s="117"/>
      <c r="E74" s="142"/>
      <c r="F74" s="117"/>
      <c r="G74" s="117"/>
      <c r="H74" s="117"/>
      <c r="I74" s="117"/>
      <c r="J74" s="138"/>
      <c r="K74" s="142"/>
      <c r="L74" s="142"/>
      <c r="M74" s="117"/>
      <c r="N74" s="158"/>
      <c r="O74" s="158"/>
    </row>
    <row r="75" spans="1:15" ht="22.5" customHeight="1">
      <c r="A75" s="117"/>
      <c r="B75" s="117"/>
      <c r="C75" s="233"/>
      <c r="D75" s="117"/>
      <c r="E75" s="142"/>
      <c r="F75" s="117"/>
      <c r="G75" s="117"/>
      <c r="H75" s="117"/>
      <c r="I75" s="117"/>
      <c r="J75" s="138"/>
      <c r="K75" s="142"/>
      <c r="L75" s="142"/>
      <c r="M75" s="117"/>
      <c r="N75" s="158"/>
      <c r="O75" s="158"/>
    </row>
    <row r="76" spans="1:15" ht="22.5" customHeight="1">
      <c r="A76" s="117"/>
      <c r="B76" s="117"/>
      <c r="C76" s="233"/>
      <c r="D76" s="117"/>
      <c r="E76" s="142"/>
      <c r="F76" s="117"/>
      <c r="G76" s="117"/>
      <c r="H76" s="117"/>
      <c r="I76" s="117"/>
      <c r="J76" s="138"/>
      <c r="K76" s="142"/>
      <c r="L76" s="142"/>
      <c r="M76" s="117"/>
      <c r="N76" s="158"/>
      <c r="O76" s="158"/>
    </row>
    <row r="77" spans="1:15" ht="22.5" customHeight="1">
      <c r="A77" s="117"/>
      <c r="B77" s="117"/>
      <c r="C77" s="233"/>
      <c r="D77" s="117"/>
      <c r="E77" s="142"/>
      <c r="F77" s="117"/>
      <c r="G77" s="117"/>
      <c r="H77" s="117"/>
      <c r="I77" s="117"/>
      <c r="J77" s="138"/>
      <c r="K77" s="142"/>
      <c r="L77" s="142"/>
      <c r="M77" s="117"/>
      <c r="N77" s="158"/>
      <c r="O77" s="158"/>
    </row>
    <row r="78" spans="1:15" ht="22.5" customHeight="1">
      <c r="A78" s="117"/>
      <c r="B78" s="117"/>
      <c r="C78" s="233"/>
      <c r="D78" s="117"/>
      <c r="E78" s="142"/>
      <c r="F78" s="117"/>
      <c r="G78" s="117"/>
      <c r="H78" s="117"/>
      <c r="I78" s="117"/>
      <c r="J78" s="138"/>
      <c r="K78" s="142"/>
      <c r="L78" s="142"/>
      <c r="M78" s="117"/>
      <c r="N78" s="158"/>
      <c r="O78" s="158"/>
    </row>
    <row r="79" spans="1:15" ht="22.5" customHeight="1">
      <c r="A79" s="117"/>
      <c r="B79" s="117"/>
      <c r="C79" s="233"/>
      <c r="D79" s="117"/>
      <c r="E79" s="142"/>
      <c r="F79" s="117"/>
      <c r="G79" s="117"/>
      <c r="H79" s="117"/>
      <c r="I79" s="117"/>
      <c r="J79" s="138"/>
      <c r="K79" s="142"/>
      <c r="L79" s="142"/>
      <c r="M79" s="117"/>
      <c r="N79" s="158"/>
      <c r="O79" s="158"/>
    </row>
    <row r="80" spans="1:15" ht="22.5" customHeight="1">
      <c r="A80" s="117"/>
      <c r="B80" s="117"/>
      <c r="C80" s="233"/>
      <c r="D80" s="117"/>
      <c r="E80" s="142"/>
      <c r="F80" s="117"/>
      <c r="G80" s="117"/>
      <c r="H80" s="117"/>
      <c r="I80" s="117"/>
      <c r="J80" s="138"/>
      <c r="K80" s="142"/>
      <c r="L80" s="142"/>
      <c r="M80" s="117"/>
      <c r="N80" s="158"/>
      <c r="O80" s="158"/>
    </row>
    <row r="81" spans="1:15" ht="22.5" customHeight="1">
      <c r="A81" s="117"/>
      <c r="B81" s="117"/>
      <c r="C81" s="233"/>
      <c r="D81" s="117"/>
      <c r="E81" s="142"/>
      <c r="F81" s="117"/>
      <c r="G81" s="117"/>
      <c r="H81" s="117"/>
      <c r="I81" s="117"/>
      <c r="J81" s="138"/>
      <c r="K81" s="142"/>
      <c r="L81" s="142"/>
      <c r="M81" s="117"/>
      <c r="N81" s="158"/>
      <c r="O81" s="158"/>
    </row>
    <row r="82" spans="1:15" ht="22.5" customHeight="1">
      <c r="A82" s="117"/>
      <c r="B82" s="117"/>
      <c r="C82" s="233"/>
      <c r="D82" s="117"/>
      <c r="E82" s="142"/>
      <c r="F82" s="117"/>
      <c r="G82" s="117"/>
      <c r="H82" s="117"/>
      <c r="I82" s="117"/>
      <c r="J82" s="138"/>
      <c r="K82" s="142"/>
      <c r="L82" s="142"/>
      <c r="M82" s="117"/>
      <c r="N82" s="158"/>
      <c r="O82" s="158"/>
    </row>
    <row r="83" spans="1:15" ht="22.5" customHeight="1">
      <c r="A83" s="117"/>
      <c r="B83" s="117"/>
      <c r="C83" s="233"/>
      <c r="D83" s="117"/>
      <c r="E83" s="142"/>
      <c r="F83" s="117"/>
      <c r="G83" s="117"/>
      <c r="H83" s="117"/>
      <c r="I83" s="117"/>
      <c r="J83" s="138"/>
      <c r="K83" s="142"/>
      <c r="L83" s="142"/>
      <c r="M83" s="117"/>
      <c r="N83" s="158"/>
      <c r="O83" s="158"/>
    </row>
    <row r="84" spans="1:15" ht="22.5" customHeight="1">
      <c r="A84" s="117"/>
      <c r="B84" s="117"/>
      <c r="C84" s="233"/>
      <c r="D84" s="117"/>
      <c r="E84" s="142"/>
      <c r="F84" s="117"/>
      <c r="G84" s="117"/>
      <c r="H84" s="117"/>
      <c r="I84" s="117"/>
      <c r="J84" s="138"/>
      <c r="K84" s="142"/>
      <c r="L84" s="142"/>
      <c r="M84" s="117"/>
      <c r="N84" s="158"/>
      <c r="O84" s="158"/>
    </row>
    <row r="85" spans="1:15" ht="22.5" customHeight="1">
      <c r="A85" s="117"/>
      <c r="B85" s="117"/>
      <c r="C85" s="233"/>
      <c r="D85" s="117"/>
      <c r="E85" s="142"/>
      <c r="F85" s="117"/>
      <c r="G85" s="117"/>
      <c r="H85" s="117"/>
      <c r="I85" s="117"/>
      <c r="J85" s="138"/>
      <c r="K85" s="142"/>
      <c r="L85" s="142"/>
      <c r="M85" s="117"/>
      <c r="N85" s="158"/>
      <c r="O85" s="158"/>
    </row>
    <row r="86" spans="1:15" ht="22.5" customHeight="1">
      <c r="A86" s="117"/>
      <c r="B86" s="117"/>
      <c r="C86" s="233"/>
      <c r="D86" s="117"/>
      <c r="E86" s="142"/>
      <c r="F86" s="117"/>
      <c r="G86" s="117"/>
      <c r="H86" s="117"/>
      <c r="I86" s="117"/>
      <c r="J86" s="138"/>
      <c r="K86" s="142"/>
      <c r="L86" s="142"/>
      <c r="M86" s="117"/>
      <c r="N86" s="158"/>
      <c r="O86" s="158"/>
    </row>
  </sheetData>
  <mergeCells count="14">
    <mergeCell ref="A12:A14"/>
    <mergeCell ref="A2:N2"/>
    <mergeCell ref="A4:A8"/>
    <mergeCell ref="B4:N4"/>
    <mergeCell ref="A9:A11"/>
    <mergeCell ref="A39:B39"/>
    <mergeCell ref="A15:A17"/>
    <mergeCell ref="A18:A20"/>
    <mergeCell ref="A21:A23"/>
    <mergeCell ref="A24:A26"/>
    <mergeCell ref="A27:A29"/>
    <mergeCell ref="A36:A38"/>
    <mergeCell ref="A30:A32"/>
    <mergeCell ref="A33:A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zoomScale="70" zoomScaleNormal="70" workbookViewId="0">
      <selection activeCell="B27" sqref="B27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thickBot="1">
      <c r="A2" s="311" t="s">
        <v>22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spans="1:14" s="2" customFormat="1" ht="33" customHeight="1" thickBot="1">
      <c r="A3" s="27" t="s">
        <v>0</v>
      </c>
      <c r="B3" s="28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30" t="s">
        <v>13</v>
      </c>
    </row>
    <row r="4" spans="1:14" s="2" customFormat="1" ht="33" customHeight="1" thickBot="1">
      <c r="A4" s="320" t="s">
        <v>24</v>
      </c>
      <c r="B4" s="317" t="s">
        <v>20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9"/>
    </row>
    <row r="5" spans="1:14" ht="22.5" customHeight="1">
      <c r="A5" s="320"/>
      <c r="B5" s="17" t="s">
        <v>19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ht="22.5" customHeight="1">
      <c r="A6" s="320"/>
      <c r="B6" s="15" t="s">
        <v>14</v>
      </c>
      <c r="C6" s="3">
        <v>57784102</v>
      </c>
      <c r="D6" s="3">
        <v>52840039</v>
      </c>
      <c r="E6" s="3">
        <v>57536061</v>
      </c>
      <c r="F6" s="3">
        <v>54441297</v>
      </c>
      <c r="G6" s="3">
        <v>55241455</v>
      </c>
      <c r="H6" s="3">
        <v>56008439</v>
      </c>
      <c r="I6" s="3">
        <v>54308200</v>
      </c>
      <c r="J6" s="3">
        <v>53130492</v>
      </c>
      <c r="K6" s="3">
        <v>52054423</v>
      </c>
      <c r="L6" s="3">
        <v>55301429</v>
      </c>
      <c r="M6" s="3">
        <v>54726084</v>
      </c>
      <c r="N6" s="20">
        <v>57899768</v>
      </c>
    </row>
    <row r="7" spans="1:14" ht="22.5" customHeight="1">
      <c r="A7" s="320"/>
      <c r="B7" s="15" t="s">
        <v>15</v>
      </c>
      <c r="C7" s="3">
        <v>1155259</v>
      </c>
      <c r="D7" s="3">
        <v>983202</v>
      </c>
      <c r="E7" s="3">
        <v>843896</v>
      </c>
      <c r="F7" s="3">
        <v>537339</v>
      </c>
      <c r="G7" s="3">
        <v>370146</v>
      </c>
      <c r="H7" s="3">
        <v>283167</v>
      </c>
      <c r="I7" s="3">
        <v>314744</v>
      </c>
      <c r="J7" s="3">
        <v>310312</v>
      </c>
      <c r="K7" s="3">
        <v>357087</v>
      </c>
      <c r="L7" s="3">
        <v>531387</v>
      </c>
      <c r="M7" s="3">
        <v>804563</v>
      </c>
      <c r="N7" s="20">
        <v>1280499</v>
      </c>
    </row>
    <row r="8" spans="1:14" ht="22.5" customHeight="1">
      <c r="A8" s="320"/>
      <c r="B8" s="15" t="s">
        <v>16</v>
      </c>
      <c r="C8" s="3">
        <v>780280</v>
      </c>
      <c r="D8" s="3">
        <v>634892</v>
      </c>
      <c r="E8" s="3">
        <v>640415</v>
      </c>
      <c r="F8" s="3">
        <v>383033</v>
      </c>
      <c r="G8" s="3">
        <v>308209</v>
      </c>
      <c r="H8" s="3">
        <v>252787</v>
      </c>
      <c r="I8" s="3">
        <v>244274</v>
      </c>
      <c r="J8" s="3">
        <v>301011</v>
      </c>
      <c r="K8" s="3">
        <v>268117</v>
      </c>
      <c r="L8" s="3">
        <v>405169</v>
      </c>
      <c r="M8" s="3">
        <v>591042</v>
      </c>
      <c r="N8" s="20">
        <v>772148</v>
      </c>
    </row>
    <row r="9" spans="1:14" ht="22.5" customHeight="1" thickBot="1">
      <c r="A9" s="321"/>
      <c r="B9" s="21" t="s">
        <v>17</v>
      </c>
      <c r="C9" s="22">
        <v>231897</v>
      </c>
      <c r="D9" s="22">
        <v>223279</v>
      </c>
      <c r="E9" s="22">
        <v>219114</v>
      </c>
      <c r="F9" s="22">
        <v>117930</v>
      </c>
      <c r="G9" s="22">
        <v>103397</v>
      </c>
      <c r="H9" s="22">
        <v>83900</v>
      </c>
      <c r="I9" s="22">
        <v>74478</v>
      </c>
      <c r="J9" s="22">
        <v>84262</v>
      </c>
      <c r="K9" s="22">
        <v>88273</v>
      </c>
      <c r="L9" s="22">
        <v>114894</v>
      </c>
      <c r="M9" s="22">
        <v>167041</v>
      </c>
      <c r="N9" s="23">
        <v>237317</v>
      </c>
    </row>
    <row r="10" spans="1:14" ht="22.5" customHeight="1" thickBot="1">
      <c r="A10" s="299" t="s">
        <v>25</v>
      </c>
      <c r="B10" s="314" t="s">
        <v>20</v>
      </c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6"/>
    </row>
    <row r="11" spans="1:14" ht="30.75" customHeight="1">
      <c r="A11" s="300"/>
      <c r="B11" s="24" t="s">
        <v>16</v>
      </c>
      <c r="C11" s="18">
        <v>304692</v>
      </c>
      <c r="D11" s="18">
        <v>242137</v>
      </c>
      <c r="E11" s="18">
        <v>219192</v>
      </c>
      <c r="F11" s="18">
        <v>143833</v>
      </c>
      <c r="G11" s="18">
        <v>210382</v>
      </c>
      <c r="H11" s="18">
        <v>101259</v>
      </c>
      <c r="I11" s="18">
        <v>29044</v>
      </c>
      <c r="J11" s="18">
        <v>45275</v>
      </c>
      <c r="K11" s="18">
        <v>119581</v>
      </c>
      <c r="L11" s="18">
        <v>185558</v>
      </c>
      <c r="M11" s="18">
        <v>114000</v>
      </c>
      <c r="N11" s="19">
        <v>397915.6</v>
      </c>
    </row>
    <row r="12" spans="1:14" ht="50.25" customHeight="1" thickBot="1">
      <c r="A12" s="301"/>
      <c r="B12" s="21" t="s">
        <v>17</v>
      </c>
      <c r="C12" s="22">
        <v>54356</v>
      </c>
      <c r="D12" s="22">
        <v>52684</v>
      </c>
      <c r="E12" s="22">
        <v>52220</v>
      </c>
      <c r="F12" s="22">
        <v>49553</v>
      </c>
      <c r="G12" s="22">
        <v>49666</v>
      </c>
      <c r="H12" s="22">
        <v>48674</v>
      </c>
      <c r="I12" s="22">
        <v>53725</v>
      </c>
      <c r="J12" s="22">
        <v>46756</v>
      </c>
      <c r="K12" s="22">
        <v>54641</v>
      </c>
      <c r="L12" s="22">
        <v>53482</v>
      </c>
      <c r="M12" s="22">
        <v>58000</v>
      </c>
      <c r="N12" s="23">
        <v>9330</v>
      </c>
    </row>
    <row r="13" spans="1:14" ht="50.25" customHeight="1" thickBot="1">
      <c r="A13" s="299" t="s">
        <v>26</v>
      </c>
      <c r="B13" s="314" t="s">
        <v>20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6"/>
    </row>
    <row r="14" spans="1:14" ht="50.25" customHeight="1" thickBot="1">
      <c r="A14" s="300"/>
      <c r="B14" s="54" t="s">
        <v>17</v>
      </c>
      <c r="C14" s="46">
        <v>30005</v>
      </c>
      <c r="D14" s="46">
        <v>38819</v>
      </c>
      <c r="E14" s="46">
        <v>34694</v>
      </c>
      <c r="F14" s="46">
        <v>28970</v>
      </c>
      <c r="G14" s="46">
        <v>28384</v>
      </c>
      <c r="H14" s="46">
        <v>28460</v>
      </c>
      <c r="I14" s="46">
        <v>34897</v>
      </c>
      <c r="J14" s="46">
        <v>30627</v>
      </c>
      <c r="K14" s="46">
        <v>25342</v>
      </c>
      <c r="L14" s="46">
        <v>29432</v>
      </c>
      <c r="M14" s="46">
        <v>29225</v>
      </c>
      <c r="N14" s="55">
        <v>34766</v>
      </c>
    </row>
    <row r="15" spans="1:14" ht="22.5" customHeight="1" thickBot="1">
      <c r="A15" s="312" t="s">
        <v>18</v>
      </c>
      <c r="B15" s="313"/>
      <c r="C15" s="52">
        <f>SUM(C5:C14)</f>
        <v>60340591</v>
      </c>
      <c r="D15" s="52">
        <f t="shared" ref="D15:N15" si="0">SUM(D5:D14)</f>
        <v>55015052</v>
      </c>
      <c r="E15" s="52">
        <f t="shared" si="0"/>
        <v>59545592</v>
      </c>
      <c r="F15" s="52">
        <f t="shared" si="0"/>
        <v>55701955</v>
      </c>
      <c r="G15" s="52">
        <f t="shared" si="0"/>
        <v>56311639</v>
      </c>
      <c r="H15" s="52">
        <f t="shared" si="0"/>
        <v>56806686</v>
      </c>
      <c r="I15" s="52">
        <f t="shared" si="0"/>
        <v>55059362</v>
      </c>
      <c r="J15" s="52">
        <f t="shared" si="0"/>
        <v>53948735</v>
      </c>
      <c r="K15" s="52">
        <f t="shared" si="0"/>
        <v>52967464</v>
      </c>
      <c r="L15" s="52">
        <f t="shared" si="0"/>
        <v>56621351</v>
      </c>
      <c r="M15" s="52">
        <f t="shared" si="0"/>
        <v>56489955</v>
      </c>
      <c r="N15" s="53">
        <f t="shared" si="0"/>
        <v>60631743.600000001</v>
      </c>
    </row>
    <row r="35" ht="70.5" customHeight="1"/>
    <row r="38" ht="87.75" customHeight="1"/>
  </sheetData>
  <mergeCells count="8">
    <mergeCell ref="A2:N2"/>
    <mergeCell ref="A15:B15"/>
    <mergeCell ref="B13:N13"/>
    <mergeCell ref="B10:N10"/>
    <mergeCell ref="B4:N4"/>
    <mergeCell ref="A4:A9"/>
    <mergeCell ref="A10:A12"/>
    <mergeCell ref="A13:A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5"/>
  <sheetViews>
    <sheetView zoomScale="70" zoomScaleNormal="70" workbookViewId="0">
      <selection activeCell="I23" sqref="I23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42.75" customHeight="1" thickBot="1">
      <c r="A2" s="311" t="s">
        <v>23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spans="1:14" s="2" customFormat="1" ht="33" customHeight="1" thickBot="1">
      <c r="A3" s="34" t="s">
        <v>0</v>
      </c>
      <c r="B3" s="34" t="s">
        <v>1</v>
      </c>
      <c r="C3" s="35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30" t="s">
        <v>13</v>
      </c>
    </row>
    <row r="4" spans="1:14" s="2" customFormat="1" ht="33" customHeight="1" thickBot="1">
      <c r="A4" s="323" t="s">
        <v>24</v>
      </c>
      <c r="B4" s="322" t="s">
        <v>20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9"/>
    </row>
    <row r="5" spans="1:14" ht="22.5" customHeight="1">
      <c r="A5" s="323"/>
      <c r="B5" s="40" t="s">
        <v>19</v>
      </c>
      <c r="C5" s="24"/>
      <c r="D5" s="18"/>
      <c r="E5" s="18"/>
      <c r="F5" s="18"/>
      <c r="G5" s="18"/>
      <c r="H5" s="18"/>
      <c r="I5" s="18"/>
      <c r="J5" s="18"/>
      <c r="K5" s="46"/>
      <c r="L5" s="18"/>
      <c r="M5" s="18"/>
      <c r="N5" s="19"/>
    </row>
    <row r="6" spans="1:14" ht="22.5" customHeight="1">
      <c r="A6" s="323"/>
      <c r="B6" s="41" t="s">
        <v>14</v>
      </c>
      <c r="C6" s="48">
        <v>60215189</v>
      </c>
      <c r="D6" s="3">
        <v>53501083</v>
      </c>
      <c r="E6" s="3">
        <v>58061777</v>
      </c>
      <c r="F6" s="3">
        <v>55543713</v>
      </c>
      <c r="G6" s="3">
        <v>54442283</v>
      </c>
      <c r="H6" s="3">
        <v>54106033</v>
      </c>
      <c r="I6" s="3">
        <f>53489911+555560</f>
        <v>54045471</v>
      </c>
      <c r="J6" s="3">
        <f>54025674+66532+314788</f>
        <v>54406994</v>
      </c>
      <c r="K6" s="3">
        <v>55367414</v>
      </c>
      <c r="L6" s="3">
        <v>58211350</v>
      </c>
      <c r="M6" s="3">
        <v>59810710</v>
      </c>
      <c r="N6" s="20">
        <v>61291362</v>
      </c>
    </row>
    <row r="7" spans="1:14" ht="22.5" customHeight="1">
      <c r="A7" s="323"/>
      <c r="B7" s="41" t="s">
        <v>15</v>
      </c>
      <c r="C7" s="48">
        <v>959914</v>
      </c>
      <c r="D7" s="3">
        <v>910296</v>
      </c>
      <c r="E7" s="3">
        <v>714319</v>
      </c>
      <c r="F7" s="3">
        <v>483750</v>
      </c>
      <c r="G7" s="3">
        <v>351659</v>
      </c>
      <c r="H7" s="3">
        <v>241743</v>
      </c>
      <c r="I7" s="3">
        <v>318472</v>
      </c>
      <c r="J7" s="3">
        <f>41454+257774</f>
        <v>299228</v>
      </c>
      <c r="K7" s="3">
        <v>265001</v>
      </c>
      <c r="L7" s="3">
        <v>591955</v>
      </c>
      <c r="M7" s="3">
        <v>819096</v>
      </c>
      <c r="N7" s="20">
        <v>1063809</v>
      </c>
    </row>
    <row r="8" spans="1:14" ht="22.5" customHeight="1">
      <c r="A8" s="323"/>
      <c r="B8" s="41" t="s">
        <v>16</v>
      </c>
      <c r="C8" s="48">
        <v>718536</v>
      </c>
      <c r="D8" s="3">
        <v>628868</v>
      </c>
      <c r="E8" s="3">
        <v>590707</v>
      </c>
      <c r="F8" s="3">
        <v>432901</v>
      </c>
      <c r="G8" s="3">
        <v>321402</v>
      </c>
      <c r="H8" s="3">
        <v>268280</v>
      </c>
      <c r="I8" s="3">
        <v>323733</v>
      </c>
      <c r="J8" s="3">
        <v>289795</v>
      </c>
      <c r="K8" s="3">
        <v>310849</v>
      </c>
      <c r="L8" s="3">
        <v>327063</v>
      </c>
      <c r="M8" s="3">
        <v>495443</v>
      </c>
      <c r="N8" s="20">
        <v>649409</v>
      </c>
    </row>
    <row r="9" spans="1:14" ht="22.5" customHeight="1" thickBot="1">
      <c r="A9" s="324"/>
      <c r="B9" s="42" t="s">
        <v>17</v>
      </c>
      <c r="C9" s="36">
        <v>221892</v>
      </c>
      <c r="D9" s="22">
        <v>214818</v>
      </c>
      <c r="E9" s="22">
        <v>179604</v>
      </c>
      <c r="F9" s="22">
        <v>125418</v>
      </c>
      <c r="G9" s="22">
        <v>95575</v>
      </c>
      <c r="H9" s="3">
        <v>77570</v>
      </c>
      <c r="I9" s="22">
        <v>75720</v>
      </c>
      <c r="J9" s="22">
        <v>90156</v>
      </c>
      <c r="K9" s="47">
        <v>101469</v>
      </c>
      <c r="L9" s="3">
        <v>125340</v>
      </c>
      <c r="M9" s="3">
        <v>184536</v>
      </c>
      <c r="N9" s="20">
        <v>239279</v>
      </c>
    </row>
    <row r="10" spans="1:14" ht="22.5" customHeight="1" thickBot="1">
      <c r="A10" s="325" t="s">
        <v>25</v>
      </c>
      <c r="B10" s="322" t="s">
        <v>20</v>
      </c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9"/>
    </row>
    <row r="11" spans="1:14" ht="30.75" customHeight="1">
      <c r="A11" s="323"/>
      <c r="B11" s="43" t="s">
        <v>16</v>
      </c>
      <c r="C11" s="37">
        <v>254671</v>
      </c>
      <c r="D11" s="31">
        <v>235212</v>
      </c>
      <c r="E11" s="31">
        <v>202017</v>
      </c>
      <c r="F11" s="31">
        <v>139617</v>
      </c>
      <c r="G11" s="18">
        <v>165346</v>
      </c>
      <c r="H11" s="18">
        <v>168909</v>
      </c>
      <c r="I11" s="18">
        <v>169636</v>
      </c>
      <c r="J11" s="18">
        <v>169636</v>
      </c>
      <c r="K11" s="18">
        <v>109423</v>
      </c>
      <c r="L11" s="18">
        <v>164767</v>
      </c>
      <c r="M11" s="18">
        <v>231574</v>
      </c>
      <c r="N11" s="56">
        <v>262989</v>
      </c>
    </row>
    <row r="12" spans="1:14" ht="50.25" customHeight="1" thickBot="1">
      <c r="A12" s="324"/>
      <c r="B12" s="42" t="s">
        <v>17</v>
      </c>
      <c r="C12" s="38">
        <v>9185</v>
      </c>
      <c r="D12" s="32">
        <v>7029</v>
      </c>
      <c r="E12" s="32">
        <v>6249</v>
      </c>
      <c r="F12" s="32">
        <v>5249</v>
      </c>
      <c r="G12" s="22">
        <v>4251</v>
      </c>
      <c r="H12" s="22">
        <v>3566</v>
      </c>
      <c r="I12" s="22">
        <v>4007</v>
      </c>
      <c r="J12" s="22">
        <v>4007</v>
      </c>
      <c r="K12" s="22">
        <v>4613</v>
      </c>
      <c r="L12" s="47">
        <v>6344</v>
      </c>
      <c r="M12" s="47">
        <v>7049</v>
      </c>
      <c r="N12" s="57">
        <v>8762</v>
      </c>
    </row>
    <row r="13" spans="1:14" ht="50.25" customHeight="1" thickBot="1">
      <c r="A13" s="325" t="s">
        <v>26</v>
      </c>
      <c r="B13" s="322" t="s">
        <v>20</v>
      </c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9"/>
    </row>
    <row r="14" spans="1:14" ht="50.25" customHeight="1" thickBot="1">
      <c r="A14" s="324"/>
      <c r="B14" s="16" t="s">
        <v>17</v>
      </c>
      <c r="C14" s="39">
        <v>23428</v>
      </c>
      <c r="D14" s="33">
        <v>29562</v>
      </c>
      <c r="E14" s="33">
        <v>43305</v>
      </c>
      <c r="F14" s="33">
        <v>28248</v>
      </c>
      <c r="G14" s="25">
        <v>23721</v>
      </c>
      <c r="H14" s="25">
        <v>28583</v>
      </c>
      <c r="I14" s="25">
        <v>29769</v>
      </c>
      <c r="J14" s="25">
        <v>33650</v>
      </c>
      <c r="K14" s="25">
        <v>27191</v>
      </c>
      <c r="L14" s="25">
        <v>31751</v>
      </c>
      <c r="M14" s="25">
        <v>29650</v>
      </c>
      <c r="N14" s="26">
        <v>27257</v>
      </c>
    </row>
    <row r="15" spans="1:14" ht="22.5" customHeight="1">
      <c r="A15" s="326" t="s">
        <v>28</v>
      </c>
      <c r="B15" s="17" t="s">
        <v>14</v>
      </c>
      <c r="C15" s="49">
        <v>87.525000000000006</v>
      </c>
      <c r="D15" s="49">
        <v>84.662999999999997</v>
      </c>
      <c r="E15" s="49">
        <v>85.575999999999993</v>
      </c>
      <c r="F15" s="49">
        <v>82.811000000000007</v>
      </c>
      <c r="G15" s="49">
        <v>80.497</v>
      </c>
      <c r="H15" s="49">
        <v>82.393000000000001</v>
      </c>
      <c r="I15" s="49">
        <v>83.902999999999992</v>
      </c>
      <c r="J15" s="49">
        <v>84.924999999999997</v>
      </c>
      <c r="K15" s="49">
        <v>86.254999999999995</v>
      </c>
      <c r="L15" s="49">
        <v>88.875</v>
      </c>
      <c r="M15" s="49">
        <v>95.003999999999991</v>
      </c>
      <c r="N15" s="49">
        <v>90.596999999999994</v>
      </c>
    </row>
    <row r="16" spans="1:14" ht="22.5" customHeight="1" thickBot="1">
      <c r="A16" s="327"/>
      <c r="B16" s="50" t="s">
        <v>15</v>
      </c>
      <c r="C16" s="51">
        <v>1.07</v>
      </c>
      <c r="D16" s="51">
        <v>1.1299999999999999</v>
      </c>
      <c r="E16" s="51">
        <v>0.874</v>
      </c>
      <c r="F16" s="51">
        <v>0.59599999999999997</v>
      </c>
      <c r="G16" s="51">
        <v>0.46600000000000003</v>
      </c>
      <c r="H16" s="51">
        <v>0.35599999999999998</v>
      </c>
      <c r="I16" s="51">
        <v>0.42199999999999999</v>
      </c>
      <c r="J16" s="51">
        <v>0.438</v>
      </c>
      <c r="K16" s="51">
        <v>0.38800000000000001</v>
      </c>
      <c r="L16" s="51">
        <v>0.76300000000000001</v>
      </c>
      <c r="M16" s="51">
        <v>1.0029999999999999</v>
      </c>
      <c r="N16" s="51">
        <v>1.2470000000000001</v>
      </c>
    </row>
    <row r="17" spans="1:15" ht="22.5" customHeight="1" thickBot="1">
      <c r="A17" s="312" t="s">
        <v>18</v>
      </c>
      <c r="B17" s="313"/>
      <c r="C17" s="52">
        <f t="shared" ref="C17:K17" si="0">SUM(C5:C14)</f>
        <v>62402815</v>
      </c>
      <c r="D17" s="52">
        <f t="shared" si="0"/>
        <v>55526868</v>
      </c>
      <c r="E17" s="52">
        <f t="shared" si="0"/>
        <v>59797978</v>
      </c>
      <c r="F17" s="52">
        <f t="shared" si="0"/>
        <v>56758896</v>
      </c>
      <c r="G17" s="52">
        <f t="shared" si="0"/>
        <v>55404237</v>
      </c>
      <c r="H17" s="52">
        <f t="shared" si="0"/>
        <v>54894684</v>
      </c>
      <c r="I17" s="52">
        <f t="shared" si="0"/>
        <v>54966808</v>
      </c>
      <c r="J17" s="52">
        <f t="shared" si="0"/>
        <v>55293466</v>
      </c>
      <c r="K17" s="52">
        <f t="shared" si="0"/>
        <v>56185960</v>
      </c>
      <c r="L17" s="52">
        <f>L6+L7+L8+L9+L11+L12+L14</f>
        <v>59458570</v>
      </c>
      <c r="M17" s="52">
        <f t="shared" ref="M17:N17" si="1">M6+M7+M8+M9+M11+M12+M14</f>
        <v>61578058</v>
      </c>
      <c r="N17" s="53">
        <f t="shared" si="1"/>
        <v>63542867</v>
      </c>
    </row>
    <row r="19" spans="1:15" ht="22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5" ht="42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5" s="2" customFormat="1" ht="33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5" ht="22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2"/>
    </row>
    <row r="23" spans="1:15" ht="22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"/>
    </row>
    <row r="24" spans="1:15" ht="22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"/>
    </row>
    <row r="25" spans="1:15" ht="22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5" ht="22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5" ht="22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5" ht="48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5" ht="22.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5"/>
    </row>
    <row r="30" spans="1:15" ht="22.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5"/>
    </row>
    <row r="31" spans="1:15" ht="22.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</row>
    <row r="32" spans="1:15" ht="22.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22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ht="22.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22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22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5" ht="22.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22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22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22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22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5" ht="22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5" ht="22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1:15" ht="22.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1:15" ht="22.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ht="22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1:15" ht="22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1:15" ht="22.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1:15" ht="22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1:15" ht="22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ht="22.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ht="22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1:15" ht="22.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1:15" ht="22.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1:15" ht="22.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1:15" ht="22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1:15" ht="22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1:15" ht="22.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1:15" ht="22.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1:15" ht="22.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1:15" ht="22.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1:15" ht="22.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1:15" ht="22.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15" ht="22.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1:15" ht="22.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</sheetData>
  <mergeCells count="9">
    <mergeCell ref="A2:N2"/>
    <mergeCell ref="A17:B17"/>
    <mergeCell ref="B4:N4"/>
    <mergeCell ref="B10:N10"/>
    <mergeCell ref="B13:N13"/>
    <mergeCell ref="A4:A9"/>
    <mergeCell ref="A10:A12"/>
    <mergeCell ref="A13:A14"/>
    <mergeCell ref="A15:A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48576"/>
  <sheetViews>
    <sheetView topLeftCell="J1" zoomScale="70" zoomScaleNormal="70" workbookViewId="0">
      <selection activeCell="L31" sqref="L30:L31"/>
    </sheetView>
  </sheetViews>
  <sheetFormatPr defaultColWidth="9.140625" defaultRowHeight="1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42.75" customHeight="1" thickBot="1">
      <c r="A2" s="311" t="s">
        <v>27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spans="1:14" s="2" customFormat="1" ht="33" customHeight="1" thickBot="1">
      <c r="A3" s="34" t="s">
        <v>0</v>
      </c>
      <c r="B3" s="34" t="s">
        <v>1</v>
      </c>
      <c r="C3" s="35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30" t="s">
        <v>13</v>
      </c>
    </row>
    <row r="4" spans="1:14" s="2" customFormat="1" ht="33" customHeight="1" thickBot="1">
      <c r="A4" s="323" t="s">
        <v>24</v>
      </c>
      <c r="B4" s="322" t="s">
        <v>20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9"/>
    </row>
    <row r="5" spans="1:14" ht="22.5" customHeight="1">
      <c r="A5" s="323"/>
      <c r="B5" s="41" t="s">
        <v>14</v>
      </c>
      <c r="C5" s="48">
        <v>60244185</v>
      </c>
      <c r="D5" s="3">
        <v>56762971</v>
      </c>
      <c r="E5" s="3">
        <f>58795425+118165+1133102</f>
        <v>60046692</v>
      </c>
      <c r="F5" s="3">
        <v>56973454</v>
      </c>
      <c r="G5" s="3">
        <v>57316945</v>
      </c>
      <c r="H5" s="3">
        <v>55014692</v>
      </c>
      <c r="I5" s="3">
        <v>54607197</v>
      </c>
      <c r="J5" s="3">
        <v>55197457</v>
      </c>
      <c r="K5" s="3">
        <v>55197457</v>
      </c>
      <c r="L5" s="3">
        <v>56992966</v>
      </c>
      <c r="M5" s="3">
        <v>64447419</v>
      </c>
      <c r="N5" s="3">
        <v>67171445</v>
      </c>
    </row>
    <row r="6" spans="1:14" ht="22.5" customHeight="1">
      <c r="A6" s="323"/>
      <c r="B6" s="41" t="s">
        <v>15</v>
      </c>
      <c r="C6" s="48">
        <v>1074182</v>
      </c>
      <c r="D6" s="3">
        <v>882488</v>
      </c>
      <c r="E6" s="3">
        <f>223986+516938</f>
        <v>740924</v>
      </c>
      <c r="F6" s="3">
        <v>508053</v>
      </c>
      <c r="G6" s="3">
        <v>344622</v>
      </c>
      <c r="H6" s="3">
        <v>233296</v>
      </c>
      <c r="I6" s="3">
        <v>293838</v>
      </c>
      <c r="J6" s="3">
        <v>186748</v>
      </c>
      <c r="K6" s="3">
        <v>186748</v>
      </c>
      <c r="L6" s="3">
        <v>570427</v>
      </c>
      <c r="M6" s="3">
        <v>812591</v>
      </c>
      <c r="N6" s="3">
        <v>1082306</v>
      </c>
    </row>
    <row r="7" spans="1:14" ht="22.5" customHeight="1">
      <c r="A7" s="323"/>
      <c r="B7" s="41" t="s">
        <v>16</v>
      </c>
      <c r="C7" s="48">
        <v>706140</v>
      </c>
      <c r="D7" s="3">
        <v>647470</v>
      </c>
      <c r="E7" s="3">
        <v>647470</v>
      </c>
      <c r="F7" s="3">
        <v>404987</v>
      </c>
      <c r="G7" s="3">
        <v>249416</v>
      </c>
      <c r="H7" s="3">
        <v>238986</v>
      </c>
      <c r="I7" s="3">
        <v>268350</v>
      </c>
      <c r="J7" s="3">
        <v>277167</v>
      </c>
      <c r="K7" s="3">
        <v>277167</v>
      </c>
      <c r="L7" s="3">
        <v>409602</v>
      </c>
      <c r="M7" s="3">
        <v>628610</v>
      </c>
      <c r="N7" s="3">
        <v>717089</v>
      </c>
    </row>
    <row r="8" spans="1:14" ht="22.5" customHeight="1" thickBot="1">
      <c r="A8" s="324"/>
      <c r="B8" s="42" t="s">
        <v>17</v>
      </c>
      <c r="C8" s="36">
        <v>261102</v>
      </c>
      <c r="D8" s="3">
        <v>237277</v>
      </c>
      <c r="E8" s="22">
        <v>237277</v>
      </c>
      <c r="F8" s="22">
        <v>151609</v>
      </c>
      <c r="G8" s="22">
        <v>119527</v>
      </c>
      <c r="H8" s="22">
        <v>80150</v>
      </c>
      <c r="I8" s="22">
        <v>92923</v>
      </c>
      <c r="J8" s="22">
        <v>109748</v>
      </c>
      <c r="K8" s="22">
        <v>109748</v>
      </c>
      <c r="L8" s="69">
        <v>121891</v>
      </c>
      <c r="M8" s="71">
        <v>215281</v>
      </c>
      <c r="N8" s="75">
        <v>145683</v>
      </c>
    </row>
    <row r="9" spans="1:14" ht="22.5" customHeight="1" thickBot="1">
      <c r="A9" s="325" t="s">
        <v>25</v>
      </c>
      <c r="B9" s="322" t="s">
        <v>20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9"/>
    </row>
    <row r="10" spans="1:14" ht="30.75" customHeight="1">
      <c r="A10" s="323"/>
      <c r="B10" s="43" t="s">
        <v>16</v>
      </c>
      <c r="C10" s="37">
        <v>261969</v>
      </c>
      <c r="D10" s="31">
        <v>285816</v>
      </c>
      <c r="E10" s="31">
        <v>206005</v>
      </c>
      <c r="F10" s="61">
        <v>166884</v>
      </c>
      <c r="G10" s="61">
        <v>139818</v>
      </c>
      <c r="H10" s="61">
        <v>121071</v>
      </c>
      <c r="I10" s="18">
        <v>201630</v>
      </c>
      <c r="J10" s="18">
        <v>164199</v>
      </c>
      <c r="K10" s="18">
        <v>203639</v>
      </c>
      <c r="L10" s="66">
        <v>322909</v>
      </c>
      <c r="M10" s="70">
        <v>493167</v>
      </c>
      <c r="N10" s="74">
        <v>501361</v>
      </c>
    </row>
    <row r="11" spans="1:14" ht="50.25" customHeight="1" thickBot="1">
      <c r="A11" s="324"/>
      <c r="B11" s="42" t="s">
        <v>17</v>
      </c>
      <c r="C11" s="38">
        <v>8043</v>
      </c>
      <c r="D11" s="32">
        <v>6630</v>
      </c>
      <c r="E11" s="32">
        <v>6213</v>
      </c>
      <c r="F11" s="62">
        <v>4584</v>
      </c>
      <c r="G11" s="62">
        <v>3998</v>
      </c>
      <c r="H11" s="62">
        <v>4470</v>
      </c>
      <c r="I11" s="22">
        <v>3922</v>
      </c>
      <c r="J11" s="22">
        <v>3306</v>
      </c>
      <c r="K11" s="22">
        <v>3981</v>
      </c>
      <c r="L11" s="69">
        <v>5431</v>
      </c>
      <c r="M11" s="71">
        <v>5564</v>
      </c>
      <c r="N11" s="75">
        <v>7589</v>
      </c>
    </row>
    <row r="12" spans="1:14" ht="50.25" customHeight="1" thickBot="1">
      <c r="A12" s="335" t="s">
        <v>26</v>
      </c>
      <c r="B12" s="330" t="s">
        <v>20</v>
      </c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2"/>
    </row>
    <row r="13" spans="1:14" ht="27.75" customHeight="1">
      <c r="A13" s="336"/>
      <c r="B13" s="65" t="s">
        <v>29</v>
      </c>
      <c r="C13" s="338">
        <v>34624</v>
      </c>
      <c r="D13" s="338">
        <v>30145</v>
      </c>
      <c r="E13" s="338">
        <v>29221</v>
      </c>
      <c r="F13" s="340">
        <v>29649</v>
      </c>
      <c r="G13" s="340">
        <v>20733</v>
      </c>
      <c r="H13" s="340">
        <v>28936</v>
      </c>
      <c r="I13" s="328">
        <v>24849</v>
      </c>
      <c r="J13" s="18">
        <v>2301</v>
      </c>
      <c r="K13" s="18">
        <v>2148</v>
      </c>
      <c r="L13" s="66">
        <v>924</v>
      </c>
      <c r="M13" s="72">
        <v>0</v>
      </c>
      <c r="N13" s="74">
        <v>98</v>
      </c>
    </row>
    <row r="14" spans="1:14" ht="27.75" customHeight="1" thickBot="1">
      <c r="A14" s="337"/>
      <c r="B14" s="67" t="s">
        <v>17</v>
      </c>
      <c r="C14" s="339"/>
      <c r="D14" s="339"/>
      <c r="E14" s="339"/>
      <c r="F14" s="341"/>
      <c r="G14" s="341"/>
      <c r="H14" s="341"/>
      <c r="I14" s="329"/>
      <c r="J14" s="32">
        <v>25022</v>
      </c>
      <c r="K14" s="32">
        <v>23259</v>
      </c>
      <c r="L14" s="68">
        <v>23437</v>
      </c>
      <c r="M14" s="73">
        <v>31482</v>
      </c>
      <c r="N14" s="76">
        <f>28982+966</f>
        <v>29948</v>
      </c>
    </row>
    <row r="15" spans="1:14">
      <c r="A15" s="333" t="s">
        <v>28</v>
      </c>
      <c r="B15" s="63" t="s">
        <v>14</v>
      </c>
      <c r="C15" s="64">
        <v>89.588999999999999</v>
      </c>
      <c r="D15" s="64">
        <v>92.14500000000001</v>
      </c>
      <c r="E15" s="64">
        <v>88.437999999999988</v>
      </c>
      <c r="F15" s="64">
        <v>87.513000000000005</v>
      </c>
      <c r="G15" s="64">
        <v>87.149000000000001</v>
      </c>
      <c r="H15" s="64">
        <v>86.793999999999997</v>
      </c>
      <c r="I15" s="64">
        <v>85.542999999999992</v>
      </c>
      <c r="J15" s="64">
        <v>84.399000000000001</v>
      </c>
      <c r="K15" s="64">
        <v>84.039000000000001</v>
      </c>
      <c r="L15" s="64">
        <v>85.749000000000009</v>
      </c>
      <c r="M15" s="64">
        <v>102.13499999999999</v>
      </c>
      <c r="N15" s="64">
        <v>102.21899999999999</v>
      </c>
    </row>
    <row r="16" spans="1:14" ht="15.75" thickBot="1">
      <c r="A16" s="334"/>
      <c r="B16" s="58" t="s">
        <v>15</v>
      </c>
      <c r="C16" s="51">
        <v>1.171</v>
      </c>
      <c r="D16" s="51">
        <v>1.0449999999999999</v>
      </c>
      <c r="E16" s="51">
        <v>0.78</v>
      </c>
      <c r="F16" s="51">
        <v>0.52400000000000002</v>
      </c>
      <c r="G16" s="51">
        <v>0.371</v>
      </c>
      <c r="H16" s="51">
        <v>0.315</v>
      </c>
      <c r="I16" s="51">
        <v>0.29499999999999998</v>
      </c>
      <c r="J16" s="51">
        <v>0.30199999999999999</v>
      </c>
      <c r="K16" s="51">
        <v>0.35699999999999998</v>
      </c>
      <c r="L16" s="51">
        <v>0.72</v>
      </c>
      <c r="M16" s="51">
        <v>0.93100000000000005</v>
      </c>
      <c r="N16" s="51">
        <v>1.111</v>
      </c>
    </row>
    <row r="17" spans="1:15" ht="15.75" thickBot="1">
      <c r="A17" s="312" t="s">
        <v>18</v>
      </c>
      <c r="B17" s="313"/>
      <c r="C17" s="52">
        <f t="shared" ref="C17:L17" si="0">C5+C6+C7+C8+C10+C11+C13+C14</f>
        <v>62590245</v>
      </c>
      <c r="D17" s="52">
        <f t="shared" si="0"/>
        <v>58852797</v>
      </c>
      <c r="E17" s="52">
        <f t="shared" si="0"/>
        <v>61913802</v>
      </c>
      <c r="F17" s="52">
        <f t="shared" si="0"/>
        <v>58239220</v>
      </c>
      <c r="G17" s="52">
        <f t="shared" si="0"/>
        <v>58195059</v>
      </c>
      <c r="H17" s="52">
        <f t="shared" si="0"/>
        <v>55721601</v>
      </c>
      <c r="I17" s="52">
        <f t="shared" si="0"/>
        <v>55492709</v>
      </c>
      <c r="J17" s="52">
        <f t="shared" si="0"/>
        <v>55965948</v>
      </c>
      <c r="K17" s="52">
        <f t="shared" si="0"/>
        <v>56004147</v>
      </c>
      <c r="L17" s="52">
        <f t="shared" si="0"/>
        <v>58447587</v>
      </c>
      <c r="M17" s="52">
        <f>M5+M6+M7+M8+M10+M11+M13+M14</f>
        <v>66634114</v>
      </c>
      <c r="N17" s="52">
        <f>N5+N6+N7+N8+N10+N11+N13+N14</f>
        <v>69655519</v>
      </c>
    </row>
    <row r="18" spans="1:15" ht="22.5" customHeight="1"/>
    <row r="19" spans="1:15" ht="22.5" customHeight="1"/>
    <row r="20" spans="1:15" ht="22.5" customHeight="1"/>
    <row r="21" spans="1:15" ht="22.5" hidden="1" customHeight="1">
      <c r="A21" s="13"/>
      <c r="B21" s="13"/>
      <c r="C21" s="59"/>
      <c r="D21" s="6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2"/>
    </row>
    <row r="22" spans="1:15" ht="22.5" hidden="1" customHeight="1">
      <c r="A22" s="13"/>
      <c r="B22" s="13"/>
      <c r="C22" s="59"/>
      <c r="D22" s="60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2"/>
    </row>
    <row r="23" spans="1:15" ht="22.5" hidden="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"/>
    </row>
    <row r="24" spans="1:15" ht="22.5" hidden="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5" ht="22.5" hidden="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5" ht="22.5" hidden="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5" ht="48" hidden="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5" ht="22.5" hidden="1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5"/>
    </row>
    <row r="29" spans="1:15" ht="22.5" customHeight="1">
      <c r="A29" s="44"/>
      <c r="B29" s="44"/>
      <c r="C29" s="44"/>
      <c r="D29" s="44"/>
      <c r="E29" s="44"/>
      <c r="F29" s="44"/>
      <c r="G29" s="44"/>
      <c r="H29" s="44"/>
      <c r="J29" s="44"/>
      <c r="K29" s="44"/>
      <c r="L29" s="44"/>
      <c r="M29" s="44"/>
      <c r="N29" s="44"/>
      <c r="O29" s="45"/>
    </row>
    <row r="30" spans="1:15" ht="22.5" customHeight="1">
      <c r="A30" s="44"/>
      <c r="B30" s="44"/>
      <c r="C30" s="44"/>
      <c r="D30" s="44"/>
      <c r="E30" s="44"/>
      <c r="F30" s="44"/>
      <c r="G30" s="44"/>
      <c r="H30" s="44"/>
      <c r="J30" s="44"/>
      <c r="L30" s="44"/>
      <c r="M30" s="44"/>
      <c r="N30" s="44"/>
      <c r="O30" s="45"/>
    </row>
    <row r="31" spans="1:15" ht="22.5" customHeight="1">
      <c r="A31" s="45"/>
      <c r="B31" s="45"/>
      <c r="C31" s="45"/>
      <c r="D31" s="45"/>
      <c r="E31" s="44"/>
      <c r="F31" s="45"/>
      <c r="G31" s="45"/>
      <c r="H31" s="45"/>
      <c r="J31" s="45"/>
      <c r="K31" s="44"/>
      <c r="L31" s="45"/>
      <c r="M31" s="44"/>
      <c r="N31" s="45"/>
      <c r="O31" s="45"/>
    </row>
    <row r="32" spans="1:15" ht="22.5" customHeight="1">
      <c r="A32" s="45"/>
      <c r="B32" s="45"/>
      <c r="C32" s="45"/>
      <c r="D32" s="45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22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ht="22.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22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22.5" customHeight="1">
      <c r="A36" s="45"/>
      <c r="B36" s="45"/>
      <c r="C36" s="45"/>
      <c r="D36" s="45"/>
      <c r="E36" s="44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5" ht="22.5" customHeight="1">
      <c r="A37" s="45"/>
      <c r="B37" s="45"/>
      <c r="C37" s="45"/>
      <c r="D37" s="45"/>
      <c r="E37" s="44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22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22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22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22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5" ht="22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5" ht="22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1:15" ht="22.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1:15" ht="22.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ht="22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1:15" ht="22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1:15" ht="22.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1:15" ht="22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1:15" ht="22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ht="22.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ht="22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1:15" ht="22.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1:15" ht="22.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1:15" ht="22.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1:15" ht="22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1:15" ht="22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1:15" ht="22.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1:15" ht="22.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1:15" ht="22.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1:15" ht="22.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1:15" ht="22.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1:15" ht="22.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15" ht="22.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1048576" spans="7:7">
      <c r="G1048576" s="45">
        <f>D1048576+E1048576+F1048576</f>
        <v>0</v>
      </c>
    </row>
  </sheetData>
  <mergeCells count="16">
    <mergeCell ref="I13:I14"/>
    <mergeCell ref="A17:B17"/>
    <mergeCell ref="A2:N2"/>
    <mergeCell ref="A4:A8"/>
    <mergeCell ref="B4:N4"/>
    <mergeCell ref="A9:A11"/>
    <mergeCell ref="B9:N9"/>
    <mergeCell ref="B12:N12"/>
    <mergeCell ref="A15:A16"/>
    <mergeCell ref="A12:A14"/>
    <mergeCell ref="C13:C14"/>
    <mergeCell ref="D13:D14"/>
    <mergeCell ref="E13:E14"/>
    <mergeCell ref="F13:F14"/>
    <mergeCell ref="G13:G14"/>
    <mergeCell ref="H13:H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9"/>
  <sheetViews>
    <sheetView topLeftCell="A4" zoomScale="70" zoomScaleNormal="70" workbookViewId="0">
      <selection activeCell="A4" sqref="A4:A8"/>
    </sheetView>
  </sheetViews>
  <sheetFormatPr defaultColWidth="9.140625" defaultRowHeight="1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28515625" style="114" customWidth="1"/>
    <col min="15" max="16384" width="9.140625" style="1"/>
  </cols>
  <sheetData>
    <row r="2" spans="1:14" ht="42.75" customHeight="1" thickBot="1">
      <c r="A2" s="311" t="s">
        <v>30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spans="1:14" s="2" customFormat="1" ht="33" customHeight="1" thickBot="1">
      <c r="A3" s="34" t="s">
        <v>0</v>
      </c>
      <c r="B3" s="34" t="s">
        <v>1</v>
      </c>
      <c r="C3" s="35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111" t="s">
        <v>13</v>
      </c>
    </row>
    <row r="4" spans="1:14" s="2" customFormat="1" ht="33" customHeight="1" thickBot="1">
      <c r="A4" s="345" t="s">
        <v>24</v>
      </c>
      <c r="B4" s="322" t="s">
        <v>20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9"/>
    </row>
    <row r="5" spans="1:14" ht="22.5" customHeight="1">
      <c r="A5" s="323"/>
      <c r="B5" s="41" t="s">
        <v>14</v>
      </c>
      <c r="C5" s="77">
        <v>66886091</v>
      </c>
      <c r="D5" s="84">
        <v>60361533</v>
      </c>
      <c r="E5" s="3">
        <v>66231934</v>
      </c>
      <c r="F5" s="3">
        <v>62810843</v>
      </c>
      <c r="G5" s="3">
        <v>60422604</v>
      </c>
      <c r="H5" s="3">
        <v>54575550</v>
      </c>
      <c r="I5" s="3">
        <v>56047369</v>
      </c>
      <c r="J5" s="3">
        <v>52310989</v>
      </c>
      <c r="K5" s="100">
        <v>54754032</v>
      </c>
      <c r="L5" s="3">
        <v>59149053</v>
      </c>
      <c r="M5" s="3">
        <v>64261768</v>
      </c>
      <c r="N5" s="100">
        <v>69331284</v>
      </c>
    </row>
    <row r="6" spans="1:14" ht="22.5" customHeight="1">
      <c r="A6" s="323"/>
      <c r="B6" s="41" t="s">
        <v>15</v>
      </c>
      <c r="C6" s="77">
        <v>1006943</v>
      </c>
      <c r="D6" s="84">
        <v>778486</v>
      </c>
      <c r="E6" s="3">
        <v>740839</v>
      </c>
      <c r="F6" s="3">
        <v>531908</v>
      </c>
      <c r="G6" s="3">
        <v>307664</v>
      </c>
      <c r="H6" s="3">
        <v>231346</v>
      </c>
      <c r="I6" s="3">
        <v>272824</v>
      </c>
      <c r="J6" s="3">
        <v>250669</v>
      </c>
      <c r="K6" s="100">
        <v>245459</v>
      </c>
      <c r="L6" s="3">
        <v>530222</v>
      </c>
      <c r="M6" s="3">
        <v>836674</v>
      </c>
      <c r="N6" s="100">
        <v>1012540</v>
      </c>
    </row>
    <row r="7" spans="1:14" ht="22.5" customHeight="1">
      <c r="A7" s="323"/>
      <c r="B7" s="41" t="s">
        <v>16</v>
      </c>
      <c r="C7" s="77">
        <v>676484</v>
      </c>
      <c r="D7" s="84">
        <v>570685</v>
      </c>
      <c r="E7" s="3">
        <v>598612</v>
      </c>
      <c r="F7" s="3">
        <v>449938</v>
      </c>
      <c r="G7" s="3">
        <v>392252</v>
      </c>
      <c r="H7" s="3">
        <v>409402</v>
      </c>
      <c r="I7" s="3">
        <v>433216</v>
      </c>
      <c r="J7" s="3">
        <v>407028</v>
      </c>
      <c r="K7" s="100">
        <v>373912</v>
      </c>
      <c r="L7" s="3">
        <v>456108</v>
      </c>
      <c r="M7" s="3">
        <v>663170</v>
      </c>
      <c r="N7" s="100">
        <v>685661</v>
      </c>
    </row>
    <row r="8" spans="1:14" ht="22.5" customHeight="1" thickBot="1">
      <c r="A8" s="346"/>
      <c r="B8" s="42" t="s">
        <v>17</v>
      </c>
      <c r="C8" s="36">
        <v>269005</v>
      </c>
      <c r="D8" s="36">
        <v>221986</v>
      </c>
      <c r="E8" s="79">
        <v>170758</v>
      </c>
      <c r="F8" s="79">
        <v>126684</v>
      </c>
      <c r="G8" s="79">
        <v>92823</v>
      </c>
      <c r="H8" s="92">
        <v>84058</v>
      </c>
      <c r="I8" s="79">
        <v>86223</v>
      </c>
      <c r="J8" s="79">
        <v>89891</v>
      </c>
      <c r="K8" s="99">
        <v>90125</v>
      </c>
      <c r="L8" s="79">
        <v>113458</v>
      </c>
      <c r="M8" s="79">
        <v>162179</v>
      </c>
      <c r="N8" s="99">
        <v>191970</v>
      </c>
    </row>
    <row r="9" spans="1:14" ht="22.5" customHeight="1" thickBot="1">
      <c r="A9" s="345" t="s">
        <v>25</v>
      </c>
      <c r="B9" s="322" t="s">
        <v>20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9"/>
    </row>
    <row r="10" spans="1:14" ht="30.75" customHeight="1">
      <c r="A10" s="323"/>
      <c r="B10" s="43" t="s">
        <v>16</v>
      </c>
      <c r="C10" s="37">
        <v>471217</v>
      </c>
      <c r="D10" s="37">
        <v>552571</v>
      </c>
      <c r="E10" s="80">
        <v>467076</v>
      </c>
      <c r="F10" s="82">
        <v>396742.80000000005</v>
      </c>
      <c r="G10" s="82">
        <v>340932</v>
      </c>
      <c r="H10" s="93">
        <v>314002</v>
      </c>
      <c r="I10" s="78">
        <v>332873</v>
      </c>
      <c r="J10" s="78">
        <v>339594</v>
      </c>
      <c r="K10" s="98">
        <v>339278</v>
      </c>
      <c r="L10" s="78">
        <v>379979</v>
      </c>
      <c r="M10" s="98">
        <v>509179</v>
      </c>
      <c r="N10" s="98">
        <v>389204</v>
      </c>
    </row>
    <row r="11" spans="1:14" ht="50.25" customHeight="1" thickBot="1">
      <c r="A11" s="346"/>
      <c r="B11" s="42" t="s">
        <v>17</v>
      </c>
      <c r="C11" s="38">
        <v>6453</v>
      </c>
      <c r="D11" s="38">
        <v>7894</v>
      </c>
      <c r="E11" s="81">
        <v>6037</v>
      </c>
      <c r="F11" s="83">
        <v>4810</v>
      </c>
      <c r="G11" s="83">
        <v>4357</v>
      </c>
      <c r="H11" s="94">
        <v>3364</v>
      </c>
      <c r="I11" s="79">
        <v>7557</v>
      </c>
      <c r="J11" s="79">
        <v>3959</v>
      </c>
      <c r="K11" s="99">
        <v>5089</v>
      </c>
      <c r="L11" s="79">
        <v>6156</v>
      </c>
      <c r="M11" s="99">
        <v>7077</v>
      </c>
      <c r="N11" s="99">
        <v>8317</v>
      </c>
    </row>
    <row r="12" spans="1:14" ht="50.25" customHeight="1" thickBot="1">
      <c r="A12" s="345" t="s">
        <v>26</v>
      </c>
      <c r="B12" s="330" t="s">
        <v>20</v>
      </c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2"/>
    </row>
    <row r="13" spans="1:14" ht="22.5" customHeight="1">
      <c r="A13" s="323"/>
      <c r="B13" s="65" t="s">
        <v>29</v>
      </c>
      <c r="C13" s="85">
        <v>2084</v>
      </c>
      <c r="D13" s="85">
        <v>3398</v>
      </c>
      <c r="E13" s="87">
        <v>3565</v>
      </c>
      <c r="F13" s="91">
        <v>4638</v>
      </c>
      <c r="G13" s="91">
        <v>5055</v>
      </c>
      <c r="H13" s="91">
        <v>5444</v>
      </c>
      <c r="I13" s="95">
        <v>6109</v>
      </c>
      <c r="J13" s="85">
        <v>3357</v>
      </c>
      <c r="K13" s="96">
        <v>5879</v>
      </c>
      <c r="L13" s="85">
        <v>5200</v>
      </c>
      <c r="M13" s="98">
        <v>3624</v>
      </c>
      <c r="N13" s="109">
        <v>3974</v>
      </c>
    </row>
    <row r="14" spans="1:14" ht="27.75" customHeight="1" thickBot="1">
      <c r="A14" s="346"/>
      <c r="B14" s="67" t="s">
        <v>17</v>
      </c>
      <c r="C14" s="86">
        <v>22185</v>
      </c>
      <c r="D14" s="86">
        <v>16034</v>
      </c>
      <c r="E14" s="88">
        <v>27437</v>
      </c>
      <c r="F14" s="89">
        <v>26141</v>
      </c>
      <c r="G14" s="89">
        <v>20838</v>
      </c>
      <c r="H14" s="89">
        <v>22988</v>
      </c>
      <c r="I14" s="90">
        <v>24172</v>
      </c>
      <c r="J14" s="86">
        <v>24462</v>
      </c>
      <c r="K14" s="97">
        <v>20663</v>
      </c>
      <c r="L14" s="86">
        <v>21306</v>
      </c>
      <c r="M14" s="101">
        <v>22043</v>
      </c>
      <c r="N14" s="110">
        <f>19887+203</f>
        <v>20090</v>
      </c>
    </row>
    <row r="15" spans="1:14" ht="50.25" customHeight="1" thickBot="1">
      <c r="A15" s="345" t="s">
        <v>31</v>
      </c>
      <c r="B15" s="342" t="s">
        <v>20</v>
      </c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4"/>
    </row>
    <row r="16" spans="1:14" ht="22.5" customHeight="1">
      <c r="A16" s="323"/>
      <c r="B16" s="104" t="s">
        <v>29</v>
      </c>
      <c r="C16" s="98">
        <v>194695</v>
      </c>
      <c r="D16" s="98">
        <v>193472</v>
      </c>
      <c r="E16" s="91">
        <v>123905</v>
      </c>
      <c r="F16" s="91">
        <v>123161</v>
      </c>
      <c r="G16" s="91">
        <v>120152</v>
      </c>
      <c r="H16" s="91">
        <v>142559</v>
      </c>
      <c r="I16" s="105">
        <v>114067</v>
      </c>
      <c r="J16" s="98">
        <v>102406</v>
      </c>
      <c r="K16" s="98">
        <v>90024</v>
      </c>
      <c r="L16" s="98">
        <v>148533</v>
      </c>
      <c r="M16" s="98">
        <v>178017</v>
      </c>
      <c r="N16" s="56">
        <v>174278</v>
      </c>
    </row>
    <row r="17" spans="1:14" ht="27.75" customHeight="1" thickBot="1">
      <c r="A17" s="346"/>
      <c r="B17" s="106" t="s">
        <v>17</v>
      </c>
      <c r="C17" s="101">
        <v>93</v>
      </c>
      <c r="D17" s="101">
        <v>84</v>
      </c>
      <c r="E17" s="107">
        <v>93</v>
      </c>
      <c r="F17" s="89">
        <v>90</v>
      </c>
      <c r="G17" s="89">
        <v>93</v>
      </c>
      <c r="H17" s="89">
        <v>90</v>
      </c>
      <c r="I17" s="108">
        <v>93</v>
      </c>
      <c r="J17" s="101">
        <v>93</v>
      </c>
      <c r="K17" s="101">
        <v>90</v>
      </c>
      <c r="L17" s="101">
        <v>93</v>
      </c>
      <c r="M17" s="101">
        <v>90</v>
      </c>
      <c r="N17" s="112">
        <v>93</v>
      </c>
    </row>
    <row r="18" spans="1:14" ht="50.25" customHeight="1" thickBot="1">
      <c r="A18" s="335" t="s">
        <v>32</v>
      </c>
      <c r="B18" s="342" t="s">
        <v>20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4"/>
    </row>
    <row r="19" spans="1:14" ht="22.5" customHeight="1">
      <c r="A19" s="336"/>
      <c r="B19" s="104" t="s">
        <v>29</v>
      </c>
      <c r="C19" s="98">
        <v>87435</v>
      </c>
      <c r="D19" s="98">
        <v>65645</v>
      </c>
      <c r="E19" s="91">
        <v>56881</v>
      </c>
      <c r="F19" s="91">
        <v>47701</v>
      </c>
      <c r="G19" s="91">
        <v>25865</v>
      </c>
      <c r="H19" s="91">
        <v>21920</v>
      </c>
      <c r="I19" s="105">
        <v>21903</v>
      </c>
      <c r="J19" s="98">
        <v>24771</v>
      </c>
      <c r="K19" s="98">
        <v>22034</v>
      </c>
      <c r="L19" s="98">
        <v>46656</v>
      </c>
      <c r="M19" s="98">
        <v>64297</v>
      </c>
      <c r="N19" s="56">
        <v>88199</v>
      </c>
    </row>
    <row r="20" spans="1:14" ht="27.75" customHeight="1" thickBot="1">
      <c r="A20" s="337"/>
      <c r="B20" s="106" t="s">
        <v>17</v>
      </c>
      <c r="C20" s="101">
        <v>904</v>
      </c>
      <c r="D20" s="101">
        <v>776</v>
      </c>
      <c r="E20" s="107">
        <v>388</v>
      </c>
      <c r="F20" s="89">
        <v>1046</v>
      </c>
      <c r="G20" s="89">
        <v>635</v>
      </c>
      <c r="H20" s="89">
        <v>691</v>
      </c>
      <c r="I20" s="108">
        <v>652</v>
      </c>
      <c r="J20" s="101">
        <v>774</v>
      </c>
      <c r="K20" s="101">
        <v>652</v>
      </c>
      <c r="L20" s="101">
        <v>837</v>
      </c>
      <c r="M20" s="101">
        <v>886</v>
      </c>
      <c r="N20" s="112">
        <v>685</v>
      </c>
    </row>
    <row r="21" spans="1:14" ht="50.25" customHeight="1" thickBot="1">
      <c r="A21" s="345" t="s">
        <v>33</v>
      </c>
      <c r="B21" s="342" t="s">
        <v>20</v>
      </c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4"/>
    </row>
    <row r="22" spans="1:14" ht="19.5" customHeight="1">
      <c r="A22" s="323"/>
      <c r="B22" s="104" t="s">
        <v>29</v>
      </c>
      <c r="C22" s="98">
        <v>36837</v>
      </c>
      <c r="D22" s="98">
        <v>18840</v>
      </c>
      <c r="E22" s="91">
        <v>13819</v>
      </c>
      <c r="F22" s="91">
        <v>35532</v>
      </c>
      <c r="G22" s="91">
        <v>18317</v>
      </c>
      <c r="H22" s="91">
        <v>13005</v>
      </c>
      <c r="I22" s="105">
        <v>11924</v>
      </c>
      <c r="J22" s="98">
        <v>14988</v>
      </c>
      <c r="K22" s="98">
        <v>16290</v>
      </c>
      <c r="L22" s="98">
        <v>12806</v>
      </c>
      <c r="M22" s="98">
        <v>26434</v>
      </c>
      <c r="N22" s="56">
        <v>20760</v>
      </c>
    </row>
    <row r="23" spans="1:14" ht="27.75" customHeight="1" thickBot="1">
      <c r="A23" s="346"/>
      <c r="B23" s="106" t="s">
        <v>17</v>
      </c>
      <c r="C23" s="101">
        <v>574</v>
      </c>
      <c r="D23" s="101">
        <v>616</v>
      </c>
      <c r="E23" s="107">
        <v>560</v>
      </c>
      <c r="F23" s="89">
        <v>584</v>
      </c>
      <c r="G23" s="89">
        <v>617</v>
      </c>
      <c r="H23" s="89">
        <v>642</v>
      </c>
      <c r="I23" s="108">
        <v>885</v>
      </c>
      <c r="J23" s="101">
        <v>947</v>
      </c>
      <c r="K23" s="101">
        <v>714</v>
      </c>
      <c r="L23" s="101">
        <v>632</v>
      </c>
      <c r="M23" s="101">
        <v>595</v>
      </c>
      <c r="N23" s="112">
        <v>598</v>
      </c>
    </row>
    <row r="24" spans="1:14" ht="50.25" customHeight="1" thickBot="1">
      <c r="A24" s="345" t="s">
        <v>34</v>
      </c>
      <c r="B24" s="342" t="s">
        <v>20</v>
      </c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4"/>
    </row>
    <row r="25" spans="1:14" ht="22.5" customHeight="1">
      <c r="A25" s="323"/>
      <c r="B25" s="104" t="s">
        <v>29</v>
      </c>
      <c r="C25" s="98">
        <v>7628</v>
      </c>
      <c r="D25" s="98">
        <v>6734</v>
      </c>
      <c r="E25" s="91">
        <v>6416</v>
      </c>
      <c r="F25" s="91">
        <v>6280</v>
      </c>
      <c r="G25" s="91">
        <v>5692</v>
      </c>
      <c r="H25" s="91">
        <v>5539</v>
      </c>
      <c r="I25" s="105">
        <v>6317</v>
      </c>
      <c r="J25" s="98">
        <v>6668</v>
      </c>
      <c r="K25" s="98">
        <v>6696</v>
      </c>
      <c r="L25" s="98">
        <v>4354</v>
      </c>
      <c r="M25" s="98">
        <v>8742</v>
      </c>
      <c r="N25" s="56">
        <v>7099</v>
      </c>
    </row>
    <row r="26" spans="1:14" ht="27.75" customHeight="1" thickBot="1">
      <c r="A26" s="346"/>
      <c r="B26" s="106" t="s">
        <v>17</v>
      </c>
      <c r="C26" s="101">
        <v>2663</v>
      </c>
      <c r="D26" s="101">
        <v>2719</v>
      </c>
      <c r="E26" s="107">
        <v>1466</v>
      </c>
      <c r="F26" s="89">
        <v>401</v>
      </c>
      <c r="G26" s="89">
        <v>267</v>
      </c>
      <c r="H26" s="89">
        <v>24</v>
      </c>
      <c r="I26" s="108">
        <v>819</v>
      </c>
      <c r="J26" s="101">
        <v>878</v>
      </c>
      <c r="K26" s="101">
        <v>960</v>
      </c>
      <c r="L26" s="101">
        <v>922</v>
      </c>
      <c r="M26" s="101">
        <v>3163</v>
      </c>
      <c r="N26" s="112">
        <v>2494</v>
      </c>
    </row>
    <row r="27" spans="1:14" ht="50.25" customHeight="1" thickBot="1">
      <c r="A27" s="345" t="s">
        <v>35</v>
      </c>
      <c r="B27" s="347" t="s">
        <v>20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9"/>
    </row>
    <row r="28" spans="1:14" ht="22.5" customHeight="1">
      <c r="A28" s="323"/>
      <c r="B28" s="104" t="s">
        <v>29</v>
      </c>
      <c r="C28" s="98">
        <v>19592</v>
      </c>
      <c r="D28" s="98">
        <v>15746</v>
      </c>
      <c r="E28" s="91">
        <v>4986</v>
      </c>
      <c r="F28" s="91">
        <v>12577</v>
      </c>
      <c r="G28" s="91">
        <v>7712</v>
      </c>
      <c r="H28" s="91">
        <v>5107</v>
      </c>
      <c r="I28" s="105">
        <v>3380</v>
      </c>
      <c r="J28" s="98">
        <v>2404</v>
      </c>
      <c r="K28" s="98">
        <v>4072</v>
      </c>
      <c r="L28" s="98">
        <v>8597</v>
      </c>
      <c r="M28" s="98">
        <v>12114</v>
      </c>
      <c r="N28" s="56">
        <v>17492</v>
      </c>
    </row>
    <row r="29" spans="1:14" ht="27.75" customHeight="1" thickBot="1">
      <c r="A29" s="346"/>
      <c r="B29" s="106" t="s">
        <v>17</v>
      </c>
      <c r="C29" s="101">
        <v>5642</v>
      </c>
      <c r="D29" s="101">
        <v>5292</v>
      </c>
      <c r="E29" s="107">
        <v>14824</v>
      </c>
      <c r="F29" s="89">
        <v>2156</v>
      </c>
      <c r="G29" s="89">
        <v>1014</v>
      </c>
      <c r="H29" s="89">
        <v>609</v>
      </c>
      <c r="I29" s="108">
        <v>665</v>
      </c>
      <c r="J29" s="101">
        <v>807</v>
      </c>
      <c r="K29" s="101">
        <v>657</v>
      </c>
      <c r="L29" s="101">
        <v>1438</v>
      </c>
      <c r="M29" s="101">
        <v>3204</v>
      </c>
      <c r="N29" s="112">
        <v>5438</v>
      </c>
    </row>
    <row r="30" spans="1:14">
      <c r="A30" s="333" t="s">
        <v>28</v>
      </c>
      <c r="B30" s="63" t="s">
        <v>14</v>
      </c>
      <c r="C30" s="64">
        <v>95.155000000000001</v>
      </c>
      <c r="D30" s="64">
        <v>98.441000000000003</v>
      </c>
      <c r="E30" s="64">
        <v>97.820999999999998</v>
      </c>
      <c r="F30" s="64">
        <v>95.158000000000001</v>
      </c>
      <c r="G30" s="64">
        <v>95.158000000000001</v>
      </c>
      <c r="H30" s="64">
        <v>85.11999999999999</v>
      </c>
      <c r="I30" s="64">
        <v>89.025999999999996</v>
      </c>
      <c r="J30" s="64">
        <v>79.052999999999997</v>
      </c>
      <c r="K30" s="64">
        <v>83.599000000000004</v>
      </c>
      <c r="L30" s="64">
        <v>91.340999999999994</v>
      </c>
      <c r="M30" s="102">
        <v>98.308999999999997</v>
      </c>
      <c r="N30" s="102">
        <v>102.258</v>
      </c>
    </row>
    <row r="31" spans="1:14" ht="15.75" thickBot="1">
      <c r="A31" s="334"/>
      <c r="B31" s="58" t="s">
        <v>15</v>
      </c>
      <c r="C31" s="51">
        <v>1.032</v>
      </c>
      <c r="D31" s="51">
        <v>0.73099999999999998</v>
      </c>
      <c r="E31" s="51">
        <v>0.70099999999999996</v>
      </c>
      <c r="F31" s="51">
        <v>0.46400000000000002</v>
      </c>
      <c r="G31" s="51">
        <v>0.46400000000000002</v>
      </c>
      <c r="H31" s="51">
        <v>0.26800000000000002</v>
      </c>
      <c r="I31" s="51">
        <v>0.27900000000000003</v>
      </c>
      <c r="J31" s="51">
        <v>0.32900000000000001</v>
      </c>
      <c r="K31" s="51">
        <v>0.312</v>
      </c>
      <c r="L31" s="51">
        <v>0.59099999999999997</v>
      </c>
      <c r="M31" s="103">
        <v>0.72199999999999998</v>
      </c>
      <c r="N31" s="103">
        <v>0.98399999999999999</v>
      </c>
    </row>
    <row r="32" spans="1:14" ht="15.75" thickBot="1">
      <c r="A32" s="312" t="s">
        <v>18</v>
      </c>
      <c r="B32" s="313"/>
      <c r="C32" s="52">
        <f>C5+C6+C7+C8+C10+C11+C13+C14+C16+C17+C19+C20+C22+C23+C25+C26+C28+C29</f>
        <v>69696525</v>
      </c>
      <c r="D32" s="52">
        <f t="shared" ref="D32:L32" si="0">D5+D6+D7+D8+D10+D11+D13+D14+D16+D17+D19+D20+D22+D23+D25+D26+D28+D29</f>
        <v>62822511</v>
      </c>
      <c r="E32" s="52">
        <f t="shared" si="0"/>
        <v>68469596</v>
      </c>
      <c r="F32" s="52">
        <f t="shared" si="0"/>
        <v>64581232.799999997</v>
      </c>
      <c r="G32" s="52">
        <f t="shared" si="0"/>
        <v>61766889</v>
      </c>
      <c r="H32" s="52">
        <f t="shared" si="0"/>
        <v>55836340</v>
      </c>
      <c r="I32" s="52">
        <f t="shared" si="0"/>
        <v>57371048</v>
      </c>
      <c r="J32" s="52">
        <f t="shared" si="0"/>
        <v>53584685</v>
      </c>
      <c r="K32" s="52">
        <f t="shared" si="0"/>
        <v>55976626</v>
      </c>
      <c r="L32" s="52">
        <f t="shared" si="0"/>
        <v>60886350</v>
      </c>
      <c r="M32" s="52">
        <f>M5+M6+M7+M8+M10+M11+M13+M14+M16+M17+M19+M20+M22+M23+M25+M26+M28+M29</f>
        <v>66763256</v>
      </c>
      <c r="N32" s="113">
        <f>N5+N6+N7+N8+N10+N11+N13+N14+N16+N17+N19+N20+N22+N23+N25+N26+N28+N29</f>
        <v>71960176</v>
      </c>
    </row>
    <row r="33" spans="1:15" ht="22.5" customHeight="1"/>
    <row r="34" spans="1:15" ht="22.5" customHeight="1"/>
    <row r="35" spans="1:15" ht="22.5" customHeight="1"/>
    <row r="36" spans="1:15" ht="22.5" customHeight="1">
      <c r="A36" s="13"/>
      <c r="C36" s="59"/>
      <c r="D36" s="60"/>
      <c r="F36" s="13"/>
      <c r="H36" s="13"/>
      <c r="J36" s="13"/>
      <c r="K36" s="13"/>
      <c r="L36" s="13"/>
      <c r="M36" s="13"/>
      <c r="O36" s="2"/>
    </row>
    <row r="37" spans="1:15" ht="22.5" customHeight="1">
      <c r="A37" s="13"/>
      <c r="C37" s="59"/>
      <c r="D37" s="60"/>
      <c r="F37" s="13"/>
      <c r="H37" s="13"/>
      <c r="J37" s="13"/>
      <c r="K37" s="13"/>
      <c r="L37" s="13"/>
      <c r="M37" s="13"/>
      <c r="O37" s="2"/>
    </row>
    <row r="38" spans="1:15" ht="22.5" customHeight="1">
      <c r="A38" s="13"/>
      <c r="C38" s="13"/>
      <c r="D38" s="60"/>
      <c r="F38" s="13"/>
      <c r="H38" s="13"/>
      <c r="J38" s="13"/>
      <c r="K38" s="13"/>
      <c r="L38" s="13"/>
      <c r="M38" s="13"/>
      <c r="O38" s="2"/>
    </row>
    <row r="39" spans="1:15" ht="22.5" customHeight="1">
      <c r="A39" s="13"/>
      <c r="C39" s="13"/>
      <c r="D39" s="13"/>
      <c r="E39" s="13"/>
      <c r="F39" s="13"/>
      <c r="H39" s="13"/>
      <c r="J39" s="13"/>
      <c r="K39" s="13"/>
      <c r="L39" s="13"/>
      <c r="M39" s="13"/>
      <c r="N39" s="115"/>
    </row>
    <row r="40" spans="1:15" ht="22.5" customHeight="1">
      <c r="A40" s="13"/>
      <c r="C40" s="13"/>
      <c r="D40" s="13"/>
      <c r="E40" s="13"/>
      <c r="F40" s="13"/>
      <c r="H40" s="13"/>
      <c r="I40" s="13"/>
      <c r="J40" s="13"/>
      <c r="K40" s="13"/>
      <c r="L40" s="13"/>
      <c r="M40" s="13"/>
      <c r="N40" s="115"/>
    </row>
    <row r="41" spans="1:15" ht="22.5" customHeight="1">
      <c r="A41" s="13"/>
      <c r="C41" s="13"/>
      <c r="D41" s="13"/>
      <c r="E41" s="13"/>
      <c r="F41" s="13"/>
      <c r="H41" s="13"/>
      <c r="I41" s="13"/>
      <c r="J41" s="13"/>
      <c r="K41" s="13"/>
      <c r="L41" s="13"/>
      <c r="M41" s="13"/>
    </row>
    <row r="42" spans="1:15" ht="48" customHeight="1">
      <c r="A42" s="13"/>
      <c r="B42" s="13"/>
      <c r="C42" s="13"/>
      <c r="D42" s="13"/>
      <c r="E42" s="13"/>
      <c r="F42" s="13"/>
      <c r="H42" s="13"/>
      <c r="I42" s="13"/>
      <c r="J42" s="13"/>
      <c r="K42" s="13"/>
      <c r="L42" s="13"/>
      <c r="M42" s="13"/>
    </row>
    <row r="43" spans="1:15" ht="22.5" customHeight="1">
      <c r="A43" s="44"/>
      <c r="B43" s="44"/>
      <c r="C43" s="44"/>
      <c r="E43" s="44"/>
      <c r="F43" s="44"/>
      <c r="G43" s="44"/>
      <c r="H43" s="44"/>
      <c r="J43" s="44"/>
      <c r="K43" s="13"/>
      <c r="L43" s="44"/>
      <c r="M43" s="44"/>
      <c r="N43" s="116"/>
      <c r="O43" s="45"/>
    </row>
    <row r="44" spans="1:15" ht="22.5" customHeight="1">
      <c r="A44" s="44"/>
      <c r="B44" s="44"/>
      <c r="C44" s="44"/>
      <c r="D44" s="60"/>
      <c r="E44" s="44"/>
      <c r="F44" s="44"/>
      <c r="H44" s="44"/>
      <c r="J44" s="44"/>
      <c r="K44" s="44"/>
      <c r="L44" s="44"/>
      <c r="M44" s="44"/>
      <c r="N44" s="116"/>
      <c r="O44" s="45"/>
    </row>
    <row r="45" spans="1:15" ht="22.5" customHeight="1">
      <c r="A45" s="44"/>
      <c r="B45" s="44"/>
      <c r="C45" s="44"/>
      <c r="D45" s="60"/>
      <c r="E45" s="44"/>
      <c r="F45" s="44"/>
      <c r="H45" s="44"/>
      <c r="J45" s="44"/>
      <c r="L45" s="44"/>
      <c r="M45" s="44"/>
      <c r="N45" s="116"/>
      <c r="O45" s="45"/>
    </row>
    <row r="46" spans="1:15" ht="22.5" customHeight="1">
      <c r="A46" s="45"/>
      <c r="B46" s="45"/>
      <c r="C46" s="45"/>
      <c r="D46" s="60"/>
      <c r="E46" s="44"/>
      <c r="F46" s="45"/>
      <c r="G46" s="45"/>
      <c r="H46" s="45"/>
      <c r="J46" s="45"/>
      <c r="K46" s="44"/>
      <c r="L46" s="45"/>
      <c r="M46" s="44"/>
      <c r="N46" s="117"/>
      <c r="O46" s="45"/>
    </row>
    <row r="47" spans="1:15" ht="22.5" customHeight="1">
      <c r="A47" s="45"/>
      <c r="B47" s="45"/>
      <c r="C47" s="45"/>
      <c r="D47" s="45"/>
      <c r="E47" s="44"/>
      <c r="F47" s="45"/>
      <c r="G47" s="45"/>
      <c r="H47" s="45"/>
      <c r="I47" s="45"/>
      <c r="J47" s="45"/>
      <c r="K47" s="45"/>
      <c r="L47" s="45"/>
      <c r="M47" s="45"/>
      <c r="N47" s="117"/>
      <c r="O47" s="45"/>
    </row>
    <row r="48" spans="1:15" ht="22.5" customHeight="1">
      <c r="A48" s="45"/>
      <c r="B48" s="45"/>
      <c r="C48" s="45"/>
      <c r="D48" s="45"/>
      <c r="E48" s="45"/>
      <c r="F48" s="45"/>
      <c r="H48" s="45"/>
      <c r="I48" s="45"/>
      <c r="J48" s="45"/>
      <c r="K48" s="45"/>
      <c r="L48" s="45"/>
      <c r="M48" s="45"/>
      <c r="N48" s="117"/>
      <c r="O48" s="45"/>
    </row>
    <row r="49" spans="1:15" ht="22.5" customHeight="1">
      <c r="A49" s="45"/>
      <c r="B49" s="45"/>
      <c r="C49" s="45"/>
      <c r="D49" s="45"/>
      <c r="E49" s="45"/>
      <c r="F49" s="45"/>
      <c r="H49" s="45"/>
      <c r="I49" s="45"/>
      <c r="J49" s="45"/>
      <c r="K49" s="45"/>
      <c r="L49" s="45"/>
      <c r="M49" s="45"/>
      <c r="N49" s="117"/>
      <c r="O49" s="45"/>
    </row>
    <row r="50" spans="1:15" ht="22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117"/>
      <c r="O50" s="45"/>
    </row>
    <row r="51" spans="1:15" ht="22.5" customHeight="1">
      <c r="A51" s="45"/>
      <c r="B51" s="45"/>
      <c r="C51" s="45"/>
      <c r="D51" s="45"/>
      <c r="E51" s="44"/>
      <c r="F51" s="45"/>
      <c r="G51" s="45"/>
      <c r="H51" s="45"/>
      <c r="I51" s="45"/>
      <c r="J51" s="45"/>
      <c r="K51" s="45"/>
      <c r="L51" s="45"/>
      <c r="M51" s="45"/>
      <c r="N51" s="117"/>
      <c r="O51" s="45"/>
    </row>
    <row r="52" spans="1:15" ht="22.5" customHeight="1">
      <c r="A52" s="45"/>
      <c r="B52" s="45"/>
      <c r="C52" s="45"/>
      <c r="D52" s="45"/>
      <c r="E52" s="44"/>
      <c r="F52" s="45"/>
      <c r="G52" s="45"/>
      <c r="H52" s="45"/>
      <c r="I52" s="45"/>
      <c r="J52" s="45"/>
      <c r="K52" s="45"/>
      <c r="L52" s="45"/>
      <c r="M52" s="45"/>
      <c r="N52" s="117"/>
      <c r="O52" s="45"/>
    </row>
    <row r="53" spans="1:15" ht="22.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117"/>
      <c r="O53" s="45"/>
    </row>
    <row r="54" spans="1:15" ht="22.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117"/>
      <c r="O54" s="45"/>
    </row>
    <row r="55" spans="1:15" ht="22.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117"/>
      <c r="O55" s="45"/>
    </row>
    <row r="56" spans="1:15" ht="22.5" customHeight="1">
      <c r="A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117"/>
      <c r="O56" s="45"/>
    </row>
    <row r="57" spans="1:15" ht="22.5" customHeight="1">
      <c r="A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117"/>
      <c r="O57" s="45"/>
    </row>
    <row r="58" spans="1:15" ht="22.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117"/>
      <c r="O58" s="45"/>
    </row>
    <row r="59" spans="1:15" ht="22.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117"/>
      <c r="O59" s="45"/>
    </row>
    <row r="60" spans="1:15" ht="22.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117"/>
      <c r="O60" s="45"/>
    </row>
    <row r="61" spans="1:15" ht="22.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117"/>
      <c r="O61" s="45"/>
    </row>
    <row r="62" spans="1:15" ht="22.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117"/>
      <c r="O62" s="45"/>
    </row>
    <row r="63" spans="1:15" ht="22.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117"/>
      <c r="O63" s="45"/>
    </row>
    <row r="64" spans="1:15" ht="22.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117"/>
      <c r="O64" s="45"/>
    </row>
    <row r="65" spans="1:15" ht="22.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117"/>
      <c r="O65" s="45"/>
    </row>
    <row r="66" spans="1:15" ht="22.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117"/>
      <c r="O66" s="45"/>
    </row>
    <row r="67" spans="1:15" ht="22.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117"/>
      <c r="O67" s="45"/>
    </row>
    <row r="68" spans="1:15" ht="22.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117"/>
      <c r="O68" s="45"/>
    </row>
    <row r="69" spans="1:15" ht="22.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117"/>
      <c r="O69" s="45"/>
    </row>
    <row r="70" spans="1:15" ht="22.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117"/>
      <c r="O70" s="45"/>
    </row>
    <row r="71" spans="1:15" ht="22.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117"/>
      <c r="O71" s="45"/>
    </row>
    <row r="72" spans="1:15" ht="22.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117"/>
      <c r="O72" s="45"/>
    </row>
    <row r="73" spans="1:15" ht="22.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117"/>
      <c r="O73" s="45"/>
    </row>
    <row r="74" spans="1:15" ht="22.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117"/>
      <c r="O74" s="45"/>
    </row>
    <row r="75" spans="1:15" ht="22.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117"/>
      <c r="O75" s="45"/>
    </row>
    <row r="76" spans="1:15" ht="22.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117"/>
      <c r="O76" s="45"/>
    </row>
    <row r="77" spans="1:15" ht="22.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117"/>
      <c r="O77" s="45"/>
    </row>
    <row r="78" spans="1:15" ht="22.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117"/>
      <c r="O78" s="45"/>
    </row>
    <row r="79" spans="1:15" ht="22.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117"/>
      <c r="O79" s="45"/>
    </row>
  </sheetData>
  <mergeCells count="19">
    <mergeCell ref="A21:A23"/>
    <mergeCell ref="B21:N21"/>
    <mergeCell ref="A24:A26"/>
    <mergeCell ref="B24:N24"/>
    <mergeCell ref="A27:A29"/>
    <mergeCell ref="B27:N27"/>
    <mergeCell ref="A32:B32"/>
    <mergeCell ref="A2:N2"/>
    <mergeCell ref="A4:A8"/>
    <mergeCell ref="B4:N4"/>
    <mergeCell ref="A9:A11"/>
    <mergeCell ref="B9:N9"/>
    <mergeCell ref="A12:A14"/>
    <mergeCell ref="B12:N12"/>
    <mergeCell ref="A30:A31"/>
    <mergeCell ref="A15:A17"/>
    <mergeCell ref="B15:N15"/>
    <mergeCell ref="A18:A20"/>
    <mergeCell ref="B18:N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9"/>
  <sheetViews>
    <sheetView zoomScaleNormal="100" workbookViewId="0">
      <pane xSplit="2" topLeftCell="K1" activePane="topRight" state="frozen"/>
      <selection activeCell="O19" sqref="O1:O1048576"/>
      <selection pane="topRight" activeCell="O19" sqref="O1:O1048576"/>
    </sheetView>
  </sheetViews>
  <sheetFormatPr defaultColWidth="9.140625" defaultRowHeight="15"/>
  <cols>
    <col min="1" max="1" width="24.85546875" style="114" customWidth="1"/>
    <col min="2" max="2" width="14.85546875" style="114" customWidth="1"/>
    <col min="3" max="3" width="16" style="114" customWidth="1"/>
    <col min="4" max="4" width="16.7109375" style="114" customWidth="1"/>
    <col min="5" max="5" width="16.42578125" style="141" customWidth="1"/>
    <col min="6" max="6" width="15.85546875" style="114" customWidth="1"/>
    <col min="7" max="7" width="17.85546875" style="114" customWidth="1"/>
    <col min="8" max="8" width="18.42578125" style="114" customWidth="1"/>
    <col min="9" max="9" width="19.85546875" style="114" customWidth="1"/>
    <col min="10" max="10" width="21" style="134" customWidth="1"/>
    <col min="11" max="11" width="22.140625" style="141" customWidth="1"/>
    <col min="12" max="12" width="22.42578125" style="141" customWidth="1"/>
    <col min="13" max="13" width="24.28515625" style="114" customWidth="1"/>
    <col min="14" max="14" width="24.28515625" style="155" customWidth="1"/>
    <col min="15" max="16384" width="9.140625" style="114"/>
  </cols>
  <sheetData>
    <row r="2" spans="1:14" ht="42.75" customHeight="1" thickBot="1">
      <c r="A2" s="348" t="s">
        <v>36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spans="1:14" s="144" customFormat="1" ht="33" customHeight="1" thickBot="1">
      <c r="A3" s="143" t="s">
        <v>0</v>
      </c>
      <c r="B3" s="143" t="s">
        <v>1</v>
      </c>
      <c r="C3" s="120" t="s">
        <v>2</v>
      </c>
      <c r="D3" s="124" t="s">
        <v>3</v>
      </c>
      <c r="E3" s="124" t="s">
        <v>4</v>
      </c>
      <c r="F3" s="124" t="s">
        <v>5</v>
      </c>
      <c r="G3" s="124" t="s">
        <v>6</v>
      </c>
      <c r="H3" s="124" t="s">
        <v>7</v>
      </c>
      <c r="I3" s="124" t="s">
        <v>8</v>
      </c>
      <c r="J3" s="136" t="s">
        <v>9</v>
      </c>
      <c r="K3" s="124" t="s">
        <v>10</v>
      </c>
      <c r="L3" s="124" t="s">
        <v>11</v>
      </c>
      <c r="M3" s="124" t="s">
        <v>12</v>
      </c>
      <c r="N3" s="111" t="s">
        <v>13</v>
      </c>
    </row>
    <row r="4" spans="1:14" s="144" customFormat="1" ht="33" customHeight="1" thickBot="1">
      <c r="A4" s="352" t="s">
        <v>24</v>
      </c>
      <c r="B4" s="358" t="s">
        <v>20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</row>
    <row r="5" spans="1:14" ht="22.5" customHeight="1">
      <c r="A5" s="353"/>
      <c r="B5" s="145" t="s">
        <v>14</v>
      </c>
      <c r="C5" s="121">
        <v>69464951</v>
      </c>
      <c r="D5" s="121">
        <v>62088161</v>
      </c>
      <c r="E5" s="100">
        <v>68012919</v>
      </c>
      <c r="F5" s="100">
        <v>60134775</v>
      </c>
      <c r="G5" s="100">
        <v>61857114</v>
      </c>
      <c r="H5" s="100">
        <v>59008718</v>
      </c>
      <c r="I5" s="125">
        <v>62389741</v>
      </c>
      <c r="J5" s="139">
        <v>60193880</v>
      </c>
      <c r="K5" s="137">
        <v>56824419</v>
      </c>
      <c r="L5" s="137">
        <v>58980254</v>
      </c>
      <c r="M5" s="137">
        <v>63474510</v>
      </c>
      <c r="N5" s="137">
        <v>70773847</v>
      </c>
    </row>
    <row r="6" spans="1:14" ht="22.5" customHeight="1">
      <c r="A6" s="353"/>
      <c r="B6" s="145" t="s">
        <v>15</v>
      </c>
      <c r="C6" s="121">
        <v>793620</v>
      </c>
      <c r="D6" s="121">
        <v>835942</v>
      </c>
      <c r="E6" s="100">
        <v>769890</v>
      </c>
      <c r="F6" s="100">
        <v>448943</v>
      </c>
      <c r="G6" s="100">
        <v>330277</v>
      </c>
      <c r="H6" s="100">
        <v>203398</v>
      </c>
      <c r="I6" s="125">
        <v>274019</v>
      </c>
      <c r="J6" s="139">
        <v>242171</v>
      </c>
      <c r="K6" s="137">
        <v>247213</v>
      </c>
      <c r="L6" s="137">
        <v>414261</v>
      </c>
      <c r="M6" s="137">
        <v>592055</v>
      </c>
      <c r="N6" s="137">
        <v>1096984</v>
      </c>
    </row>
    <row r="7" spans="1:14" ht="22.5" customHeight="1">
      <c r="A7" s="353"/>
      <c r="B7" s="145" t="s">
        <v>16</v>
      </c>
      <c r="C7" s="121">
        <v>718581</v>
      </c>
      <c r="D7" s="121">
        <v>592906</v>
      </c>
      <c r="E7" s="100">
        <v>573040</v>
      </c>
      <c r="F7" s="100">
        <v>480420</v>
      </c>
      <c r="G7" s="100">
        <v>370733</v>
      </c>
      <c r="H7" s="100">
        <v>377989</v>
      </c>
      <c r="I7" s="125">
        <v>397854</v>
      </c>
      <c r="J7" s="139">
        <v>395205</v>
      </c>
      <c r="K7" s="137">
        <v>345697</v>
      </c>
      <c r="L7" s="137">
        <v>528020</v>
      </c>
      <c r="M7" s="137">
        <v>593747</v>
      </c>
      <c r="N7" s="137">
        <v>623363</v>
      </c>
    </row>
    <row r="8" spans="1:14" ht="22.5" customHeight="1" thickBot="1">
      <c r="A8" s="354"/>
      <c r="B8" s="146" t="s">
        <v>17</v>
      </c>
      <c r="C8" s="122">
        <v>204096</v>
      </c>
      <c r="D8" s="122">
        <v>191400</v>
      </c>
      <c r="E8" s="99">
        <v>175346</v>
      </c>
      <c r="F8" s="99">
        <v>123769</v>
      </c>
      <c r="G8" s="99">
        <v>96542</v>
      </c>
      <c r="H8" s="99">
        <v>67903</v>
      </c>
      <c r="I8" s="99">
        <v>77617</v>
      </c>
      <c r="J8" s="140">
        <v>80247</v>
      </c>
      <c r="K8" s="131">
        <v>78284</v>
      </c>
      <c r="L8" s="131">
        <v>107968</v>
      </c>
      <c r="M8" s="131">
        <v>161616</v>
      </c>
      <c r="N8" s="137">
        <v>189888</v>
      </c>
    </row>
    <row r="9" spans="1:14" ht="22.5" customHeight="1" thickBot="1">
      <c r="A9" s="352" t="s">
        <v>25</v>
      </c>
      <c r="B9" s="358" t="s">
        <v>20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60"/>
    </row>
    <row r="10" spans="1:14" ht="30.75" customHeight="1">
      <c r="A10" s="353"/>
      <c r="B10" s="147" t="s">
        <v>16</v>
      </c>
      <c r="C10" s="118">
        <v>218090</v>
      </c>
      <c r="D10" s="118">
        <v>235525</v>
      </c>
      <c r="E10" s="151">
        <v>219413</v>
      </c>
      <c r="F10" s="151">
        <v>210297</v>
      </c>
      <c r="G10" s="151">
        <v>300248</v>
      </c>
      <c r="H10" s="151">
        <v>275222</v>
      </c>
      <c r="I10" s="151">
        <v>263925</v>
      </c>
      <c r="J10" s="126">
        <v>313695</v>
      </c>
      <c r="K10" s="126">
        <v>159403</v>
      </c>
      <c r="L10" s="126">
        <v>268923</v>
      </c>
      <c r="M10" s="126">
        <v>202244</v>
      </c>
      <c r="N10" s="126">
        <v>142311</v>
      </c>
    </row>
    <row r="11" spans="1:14" ht="50.25" customHeight="1" thickBot="1">
      <c r="A11" s="354"/>
      <c r="B11" s="146" t="s">
        <v>17</v>
      </c>
      <c r="C11" s="119">
        <v>8399</v>
      </c>
      <c r="D11" s="119">
        <v>8661</v>
      </c>
      <c r="E11" s="152">
        <v>8622</v>
      </c>
      <c r="F11" s="152">
        <v>6805</v>
      </c>
      <c r="G11" s="152">
        <v>5013</v>
      </c>
      <c r="H11" s="152">
        <v>4355</v>
      </c>
      <c r="I11" s="152">
        <v>4295</v>
      </c>
      <c r="J11" s="131">
        <v>4836</v>
      </c>
      <c r="K11" s="131">
        <v>4330</v>
      </c>
      <c r="L11" s="131">
        <v>5796</v>
      </c>
      <c r="M11" s="131">
        <v>7463</v>
      </c>
      <c r="N11" s="131">
        <v>8870</v>
      </c>
    </row>
    <row r="12" spans="1:14" ht="50.25" customHeight="1" thickBot="1">
      <c r="A12" s="352" t="s">
        <v>26</v>
      </c>
      <c r="B12" s="342" t="s">
        <v>20</v>
      </c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4"/>
    </row>
    <row r="13" spans="1:14" ht="22.5" customHeight="1">
      <c r="A13" s="353"/>
      <c r="B13" s="104" t="s">
        <v>29</v>
      </c>
      <c r="C13" s="98">
        <v>3881</v>
      </c>
      <c r="D13" s="98">
        <v>3555</v>
      </c>
      <c r="E13" s="151">
        <v>3987</v>
      </c>
      <c r="F13" s="91">
        <v>0</v>
      </c>
      <c r="G13" s="91">
        <v>0</v>
      </c>
      <c r="H13" s="91">
        <v>0</v>
      </c>
      <c r="I13" s="91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</row>
    <row r="14" spans="1:14" ht="27.75" customHeight="1" thickBot="1">
      <c r="A14" s="354"/>
      <c r="B14" s="106" t="s">
        <v>17</v>
      </c>
      <c r="C14" s="152">
        <f>19989+218</f>
        <v>20207</v>
      </c>
      <c r="D14" s="152">
        <f>21009+182</f>
        <v>21191</v>
      </c>
      <c r="E14" s="152">
        <f>213+22690</f>
        <v>22903</v>
      </c>
      <c r="F14" s="89">
        <v>22883</v>
      </c>
      <c r="G14" s="89">
        <v>20186</v>
      </c>
      <c r="H14" s="89">
        <v>17442</v>
      </c>
      <c r="I14" s="89">
        <v>28832</v>
      </c>
      <c r="J14" s="127">
        <v>28578</v>
      </c>
      <c r="K14" s="127">
        <v>24960</v>
      </c>
      <c r="L14" s="127">
        <v>25633</v>
      </c>
      <c r="M14" s="127">
        <v>22095</v>
      </c>
      <c r="N14" s="127">
        <v>24739</v>
      </c>
    </row>
    <row r="15" spans="1:14" ht="50.25" customHeight="1" thickBot="1">
      <c r="A15" s="352" t="s">
        <v>31</v>
      </c>
      <c r="B15" s="342" t="s">
        <v>20</v>
      </c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4"/>
    </row>
    <row r="16" spans="1:14" ht="22.5" customHeight="1">
      <c r="A16" s="353"/>
      <c r="B16" s="104" t="s">
        <v>29</v>
      </c>
      <c r="C16" s="98">
        <v>176846</v>
      </c>
      <c r="D16" s="98">
        <v>194265</v>
      </c>
      <c r="E16" s="151">
        <v>147244</v>
      </c>
      <c r="F16" s="91">
        <v>122411</v>
      </c>
      <c r="G16" s="91">
        <v>121892</v>
      </c>
      <c r="H16" s="91">
        <v>120759</v>
      </c>
      <c r="I16" s="91">
        <v>97296</v>
      </c>
      <c r="J16" s="126">
        <v>101770</v>
      </c>
      <c r="K16" s="126">
        <v>101834.5</v>
      </c>
      <c r="L16" s="126">
        <v>107404.5</v>
      </c>
      <c r="M16" s="126">
        <v>166193</v>
      </c>
      <c r="N16" s="126">
        <v>170401</v>
      </c>
    </row>
    <row r="17" spans="1:14" ht="27.75" customHeight="1" thickBot="1">
      <c r="A17" s="354"/>
      <c r="B17" s="106" t="s">
        <v>17</v>
      </c>
      <c r="C17" s="152">
        <v>93</v>
      </c>
      <c r="D17" s="152">
        <v>84</v>
      </c>
      <c r="E17" s="152">
        <v>93</v>
      </c>
      <c r="F17" s="89">
        <v>90</v>
      </c>
      <c r="G17" s="89">
        <v>93</v>
      </c>
      <c r="H17" s="89">
        <v>90</v>
      </c>
      <c r="I17" s="89">
        <v>93</v>
      </c>
      <c r="J17" s="127">
        <v>263</v>
      </c>
      <c r="K17" s="127">
        <v>302</v>
      </c>
      <c r="L17" s="127">
        <v>274</v>
      </c>
      <c r="M17" s="127">
        <v>262</v>
      </c>
      <c r="N17" s="127">
        <v>222</v>
      </c>
    </row>
    <row r="18" spans="1:14" ht="50.25" customHeight="1" thickBot="1">
      <c r="A18" s="355" t="s">
        <v>32</v>
      </c>
      <c r="B18" s="342" t="s">
        <v>20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4"/>
    </row>
    <row r="19" spans="1:14" ht="22.5" customHeight="1">
      <c r="A19" s="356"/>
      <c r="B19" s="104" t="s">
        <v>29</v>
      </c>
      <c r="C19" s="98">
        <v>89429</v>
      </c>
      <c r="D19" s="98">
        <v>77842</v>
      </c>
      <c r="E19" s="151">
        <v>64656</v>
      </c>
      <c r="F19" s="91">
        <v>37303</v>
      </c>
      <c r="G19" s="91">
        <v>25932</v>
      </c>
      <c r="H19" s="91">
        <v>22334</v>
      </c>
      <c r="I19" s="91">
        <v>27164</v>
      </c>
      <c r="J19" s="126">
        <v>21321</v>
      </c>
      <c r="K19" s="126">
        <v>27919</v>
      </c>
      <c r="L19" s="126">
        <v>41205</v>
      </c>
      <c r="M19" s="126">
        <v>62665</v>
      </c>
      <c r="N19" s="126">
        <v>84800</v>
      </c>
    </row>
    <row r="20" spans="1:14" ht="27.75" customHeight="1" thickBot="1">
      <c r="A20" s="357"/>
      <c r="B20" s="106" t="s">
        <v>17</v>
      </c>
      <c r="C20" s="152">
        <v>843</v>
      </c>
      <c r="D20" s="152">
        <v>702</v>
      </c>
      <c r="E20" s="152">
        <v>828</v>
      </c>
      <c r="F20" s="89">
        <v>746</v>
      </c>
      <c r="G20" s="89">
        <v>488</v>
      </c>
      <c r="H20" s="89">
        <v>274</v>
      </c>
      <c r="I20" s="89">
        <v>344</v>
      </c>
      <c r="J20" s="127">
        <v>286</v>
      </c>
      <c r="K20" s="127">
        <v>325</v>
      </c>
      <c r="L20" s="127">
        <v>355</v>
      </c>
      <c r="M20" s="127">
        <v>389</v>
      </c>
      <c r="N20" s="127">
        <v>378</v>
      </c>
    </row>
    <row r="21" spans="1:14" ht="50.25" customHeight="1" thickBot="1">
      <c r="A21" s="352" t="s">
        <v>33</v>
      </c>
      <c r="B21" s="342" t="s">
        <v>20</v>
      </c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4"/>
    </row>
    <row r="22" spans="1:14" ht="19.5" customHeight="1">
      <c r="A22" s="353"/>
      <c r="B22" s="104" t="s">
        <v>29</v>
      </c>
      <c r="C22" s="98">
        <v>32531</v>
      </c>
      <c r="D22" s="98">
        <v>32364</v>
      </c>
      <c r="E22" s="151">
        <v>27457</v>
      </c>
      <c r="F22" s="91">
        <v>12680</v>
      </c>
      <c r="G22" s="91">
        <v>17784</v>
      </c>
      <c r="H22" s="91">
        <v>10129</v>
      </c>
      <c r="I22" s="91">
        <v>9900</v>
      </c>
      <c r="J22" s="126">
        <v>27785</v>
      </c>
      <c r="K22" s="126">
        <v>29793</v>
      </c>
      <c r="L22" s="126">
        <v>18240</v>
      </c>
      <c r="M22" s="126">
        <v>17127</v>
      </c>
      <c r="N22" s="126">
        <v>16796</v>
      </c>
    </row>
    <row r="23" spans="1:14" ht="27.75" customHeight="1" thickBot="1">
      <c r="A23" s="354"/>
      <c r="B23" s="106" t="s">
        <v>17</v>
      </c>
      <c r="C23" s="152">
        <v>984</v>
      </c>
      <c r="D23" s="152">
        <v>1102</v>
      </c>
      <c r="E23" s="152">
        <v>1027</v>
      </c>
      <c r="F23" s="89">
        <v>973</v>
      </c>
      <c r="G23" s="89">
        <v>895</v>
      </c>
      <c r="H23" s="89">
        <v>640</v>
      </c>
      <c r="I23" s="89">
        <v>1292</v>
      </c>
      <c r="J23" s="127">
        <v>1117</v>
      </c>
      <c r="K23" s="127">
        <v>958</v>
      </c>
      <c r="L23" s="127">
        <v>778</v>
      </c>
      <c r="M23" s="127">
        <v>1396</v>
      </c>
      <c r="N23" s="127">
        <v>653</v>
      </c>
    </row>
    <row r="24" spans="1:14" ht="50.25" customHeight="1" thickBot="1">
      <c r="A24" s="352" t="s">
        <v>34</v>
      </c>
      <c r="B24" s="342" t="s">
        <v>20</v>
      </c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4"/>
    </row>
    <row r="25" spans="1:14" ht="22.5" customHeight="1">
      <c r="A25" s="353"/>
      <c r="B25" s="104" t="s">
        <v>29</v>
      </c>
      <c r="C25" s="98">
        <v>7563</v>
      </c>
      <c r="D25" s="98">
        <v>6652</v>
      </c>
      <c r="E25" s="151">
        <v>7071</v>
      </c>
      <c r="F25" s="91">
        <v>6560</v>
      </c>
      <c r="G25" s="91">
        <v>5678</v>
      </c>
      <c r="H25" s="91">
        <v>6262</v>
      </c>
      <c r="I25" s="91">
        <v>6945</v>
      </c>
      <c r="J25" s="126">
        <v>8179</v>
      </c>
      <c r="K25" s="126">
        <v>6136</v>
      </c>
      <c r="L25" s="126">
        <v>7472</v>
      </c>
      <c r="M25" s="126">
        <v>6855</v>
      </c>
      <c r="N25" s="126">
        <v>7765</v>
      </c>
    </row>
    <row r="26" spans="1:14" ht="27.75" customHeight="1" thickBot="1">
      <c r="A26" s="354"/>
      <c r="B26" s="106" t="s">
        <v>17</v>
      </c>
      <c r="C26" s="152">
        <v>3339</v>
      </c>
      <c r="D26" s="152">
        <v>1997</v>
      </c>
      <c r="E26" s="152">
        <v>4524</v>
      </c>
      <c r="F26" s="89">
        <v>1144</v>
      </c>
      <c r="G26" s="89">
        <v>481</v>
      </c>
      <c r="H26" s="89">
        <v>231</v>
      </c>
      <c r="I26" s="89">
        <v>273</v>
      </c>
      <c r="J26" s="127">
        <v>36</v>
      </c>
      <c r="K26" s="127">
        <v>343</v>
      </c>
      <c r="L26" s="127">
        <v>1121</v>
      </c>
      <c r="M26" s="127">
        <v>2450</v>
      </c>
      <c r="N26" s="127">
        <v>2078</v>
      </c>
    </row>
    <row r="27" spans="1:14" ht="50.25" customHeight="1" thickBot="1">
      <c r="A27" s="352" t="s">
        <v>35</v>
      </c>
      <c r="B27" s="347" t="s">
        <v>20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9"/>
    </row>
    <row r="28" spans="1:14" ht="22.5" customHeight="1">
      <c r="A28" s="353"/>
      <c r="B28" s="104" t="s">
        <v>29</v>
      </c>
      <c r="C28" s="98">
        <v>22244</v>
      </c>
      <c r="D28" s="98">
        <v>21421</v>
      </c>
      <c r="E28" s="151">
        <v>18881</v>
      </c>
      <c r="F28" s="91">
        <v>12026</v>
      </c>
      <c r="G28" s="91">
        <v>7209</v>
      </c>
      <c r="H28" s="91">
        <v>5302</v>
      </c>
      <c r="I28" s="91">
        <v>3322</v>
      </c>
      <c r="J28" s="126">
        <v>3043</v>
      </c>
      <c r="K28" s="126">
        <v>5122</v>
      </c>
      <c r="L28" s="126">
        <v>8128</v>
      </c>
      <c r="M28" s="126">
        <v>12558</v>
      </c>
      <c r="N28" s="126">
        <v>17123</v>
      </c>
    </row>
    <row r="29" spans="1:14" ht="27.75" customHeight="1" thickBot="1">
      <c r="A29" s="354"/>
      <c r="B29" s="106" t="s">
        <v>17</v>
      </c>
      <c r="C29" s="152">
        <v>455</v>
      </c>
      <c r="D29" s="152">
        <v>4795</v>
      </c>
      <c r="E29" s="152">
        <v>4882</v>
      </c>
      <c r="F29" s="89">
        <v>3663</v>
      </c>
      <c r="G29" s="89">
        <f>1108+254</f>
        <v>1362</v>
      </c>
      <c r="H29" s="89">
        <v>1146</v>
      </c>
      <c r="I29" s="89">
        <v>1362</v>
      </c>
      <c r="J29" s="127">
        <v>1193</v>
      </c>
      <c r="K29" s="127">
        <v>1769</v>
      </c>
      <c r="L29" s="127">
        <v>1605</v>
      </c>
      <c r="M29" s="127">
        <v>4053</v>
      </c>
      <c r="N29" s="127">
        <v>7704</v>
      </c>
    </row>
    <row r="30" spans="1:14">
      <c r="A30" s="333" t="s">
        <v>28</v>
      </c>
      <c r="B30" s="128" t="s">
        <v>14</v>
      </c>
      <c r="C30" s="102">
        <v>105.282</v>
      </c>
      <c r="D30" s="102">
        <v>100.295</v>
      </c>
      <c r="E30" s="102">
        <v>99.975000000000009</v>
      </c>
      <c r="F30" s="102">
        <v>93.646000000000001</v>
      </c>
      <c r="G30" s="102">
        <v>96.667000000000002</v>
      </c>
      <c r="H30" s="102">
        <v>96.224000000000004</v>
      </c>
      <c r="I30" s="102">
        <v>100.57799999999999</v>
      </c>
      <c r="J30" s="132">
        <v>93.162000000000006</v>
      </c>
      <c r="K30" s="132">
        <v>91.39</v>
      </c>
      <c r="L30" s="132">
        <v>93.718999999999994</v>
      </c>
      <c r="M30" s="132">
        <v>101.42999999999999</v>
      </c>
      <c r="N30" s="132">
        <v>106.477</v>
      </c>
    </row>
    <row r="31" spans="1:14" ht="15.75" thickBot="1">
      <c r="A31" s="334"/>
      <c r="B31" s="129" t="s">
        <v>15</v>
      </c>
      <c r="C31" s="103">
        <v>0.69699999999999995</v>
      </c>
      <c r="D31" s="103">
        <v>0.93</v>
      </c>
      <c r="E31" s="103">
        <v>0.72799999999999998</v>
      </c>
      <c r="F31" s="103">
        <v>0.46300000000000002</v>
      </c>
      <c r="G31" s="103">
        <v>0.38600000000000001</v>
      </c>
      <c r="H31" s="103">
        <v>0.27</v>
      </c>
      <c r="I31" s="103">
        <v>0.33100000000000002</v>
      </c>
      <c r="J31" s="133">
        <v>0.29699999999999999</v>
      </c>
      <c r="K31" s="133">
        <v>0.33700000000000002</v>
      </c>
      <c r="L31" s="133">
        <v>0.47099999999999997</v>
      </c>
      <c r="M31" s="133">
        <v>0.56000000000000005</v>
      </c>
      <c r="N31" s="133">
        <v>1.9159999999999999</v>
      </c>
    </row>
    <row r="32" spans="1:14" ht="15.75" thickBot="1">
      <c r="A32" s="350" t="s">
        <v>18</v>
      </c>
      <c r="B32" s="351"/>
      <c r="C32" s="113">
        <f>C5+C6+C7+C8+C10+C11+C13+C14+C16+C17+C19+C20+C22+C23+C25+C26+C28+C29</f>
        <v>71766152</v>
      </c>
      <c r="D32" s="113">
        <f t="shared" ref="D32:L32" si="0">D5+D6+D7+D8+D10+D11+D13+D14+D16+D17+D19+D20+D22+D23+D25+D26+D28+D29</f>
        <v>64318565</v>
      </c>
      <c r="E32" s="113">
        <f t="shared" si="0"/>
        <v>70062783</v>
      </c>
      <c r="F32" s="113">
        <f t="shared" si="0"/>
        <v>61625488</v>
      </c>
      <c r="G32" s="113">
        <f t="shared" si="0"/>
        <v>63161927</v>
      </c>
      <c r="H32" s="113">
        <f t="shared" si="0"/>
        <v>60122194</v>
      </c>
      <c r="I32" s="113">
        <f>I5+I6+I7+I8+I10+I11+I13+I14+I16+I17+I19+I20+I22+I23+I25+I26+I28+I29</f>
        <v>63584274</v>
      </c>
      <c r="J32" s="130">
        <f>J5+J6+J7+J8+J10+J11+J13+J14+J16+J17+J19+J20+J22+J23+J25+J26+J28+J29</f>
        <v>61423605</v>
      </c>
      <c r="K32" s="113">
        <f t="shared" si="0"/>
        <v>57858807.5</v>
      </c>
      <c r="L32" s="113">
        <f t="shared" si="0"/>
        <v>60517437.5</v>
      </c>
      <c r="M32" s="113">
        <f>M5+M6+M7+M8+M10+M11+M13+M14+M16+M17+M19+M20+M22+M23+M25+M26+M28+M29</f>
        <v>65327678</v>
      </c>
      <c r="N32" s="113">
        <f>N5+N6+N7+N8+N10+N11+N13+N14+N16+N17+N19+N20+N22+N23+N25+N26+N28+N29</f>
        <v>73167922</v>
      </c>
    </row>
    <row r="33" spans="1:15" ht="22.5" customHeight="1"/>
    <row r="34" spans="1:15" ht="22.5" customHeight="1"/>
    <row r="35" spans="1:15" ht="22.5" customHeight="1">
      <c r="M35" s="148"/>
    </row>
    <row r="36" spans="1:15" ht="22.5" customHeight="1">
      <c r="A36" s="115"/>
      <c r="C36" s="123"/>
      <c r="D36" s="60"/>
      <c r="H36" s="115"/>
      <c r="M36" s="148"/>
    </row>
    <row r="37" spans="1:15" ht="22.5" customHeight="1">
      <c r="A37" s="115"/>
      <c r="D37" s="60"/>
      <c r="H37" s="115"/>
      <c r="M37" s="148"/>
    </row>
    <row r="38" spans="1:15" ht="22.5" customHeight="1">
      <c r="A38" s="115"/>
      <c r="C38" s="123"/>
      <c r="D38" s="60"/>
      <c r="H38" s="115"/>
      <c r="M38" s="148"/>
    </row>
    <row r="39" spans="1:15" ht="22.5" customHeight="1">
      <c r="A39" s="115"/>
      <c r="C39" s="115"/>
      <c r="D39" s="115"/>
      <c r="H39" s="115"/>
      <c r="M39" s="115"/>
      <c r="N39" s="156"/>
    </row>
    <row r="40" spans="1:15" ht="22.5" customHeight="1">
      <c r="A40" s="115"/>
      <c r="C40" s="115"/>
      <c r="D40" s="115"/>
      <c r="H40" s="115"/>
      <c r="M40" s="149"/>
      <c r="N40" s="156"/>
    </row>
    <row r="41" spans="1:15" ht="22.5" customHeight="1">
      <c r="A41" s="115"/>
      <c r="C41" s="115"/>
      <c r="D41" s="115"/>
      <c r="F41" s="115"/>
      <c r="H41" s="115"/>
      <c r="I41" s="115"/>
      <c r="J41" s="135"/>
      <c r="M41" s="150"/>
    </row>
    <row r="42" spans="1:15" ht="48" customHeight="1">
      <c r="A42" s="115"/>
      <c r="B42" s="115"/>
      <c r="C42" s="115"/>
      <c r="D42" s="115"/>
      <c r="F42" s="115"/>
      <c r="H42" s="115"/>
      <c r="M42" s="148"/>
    </row>
    <row r="43" spans="1:15" ht="22.5" customHeight="1">
      <c r="A43" s="116"/>
      <c r="B43" s="116"/>
      <c r="C43" s="116"/>
      <c r="E43" s="142"/>
      <c r="F43" s="116"/>
      <c r="G43" s="116"/>
      <c r="H43" s="116"/>
      <c r="J43" s="138"/>
      <c r="L43" s="142"/>
      <c r="M43" s="116"/>
      <c r="N43" s="157"/>
      <c r="O43" s="117"/>
    </row>
    <row r="44" spans="1:15" ht="22.5" customHeight="1">
      <c r="A44" s="116"/>
      <c r="B44" s="116"/>
      <c r="C44" s="116"/>
      <c r="D44" s="60"/>
      <c r="E44" s="142"/>
      <c r="F44" s="115"/>
      <c r="G44" s="116"/>
      <c r="H44" s="115"/>
      <c r="J44" s="138"/>
      <c r="K44" s="142"/>
      <c r="L44" s="142"/>
      <c r="M44" s="116"/>
      <c r="N44" s="157"/>
      <c r="O44" s="117"/>
    </row>
    <row r="45" spans="1:15" ht="22.5" customHeight="1">
      <c r="A45" s="116"/>
      <c r="B45" s="116"/>
      <c r="C45" s="116"/>
      <c r="D45" s="60"/>
      <c r="E45" s="142"/>
      <c r="F45" s="116"/>
      <c r="G45" s="116"/>
      <c r="H45" s="115"/>
      <c r="J45" s="138"/>
      <c r="L45" s="142"/>
      <c r="M45" s="116"/>
      <c r="N45" s="157"/>
      <c r="O45" s="117"/>
    </row>
    <row r="46" spans="1:15" ht="22.5" customHeight="1">
      <c r="A46" s="117"/>
      <c r="B46" s="117"/>
      <c r="C46" s="117"/>
      <c r="D46" s="60"/>
      <c r="E46" s="142"/>
      <c r="F46" s="117"/>
      <c r="G46" s="116"/>
      <c r="H46" s="117"/>
      <c r="J46" s="138"/>
      <c r="K46" s="142"/>
      <c r="L46" s="142"/>
      <c r="M46" s="116"/>
      <c r="N46" s="158"/>
      <c r="O46" s="117"/>
    </row>
    <row r="47" spans="1:15" ht="22.5" customHeight="1">
      <c r="A47" s="117"/>
      <c r="B47" s="117"/>
      <c r="C47" s="117"/>
      <c r="D47" s="117"/>
      <c r="E47" s="142"/>
      <c r="F47" s="117"/>
      <c r="G47" s="117"/>
      <c r="H47" s="117"/>
      <c r="I47" s="117"/>
      <c r="J47" s="138"/>
      <c r="K47" s="142"/>
      <c r="L47" s="142"/>
      <c r="M47" s="117"/>
      <c r="N47" s="158"/>
      <c r="O47" s="117"/>
    </row>
    <row r="48" spans="1:15" ht="22.5" customHeight="1">
      <c r="A48" s="117"/>
      <c r="B48" s="117"/>
      <c r="C48" s="117"/>
      <c r="D48" s="117"/>
      <c r="E48" s="142"/>
      <c r="F48" s="117"/>
      <c r="H48" s="117"/>
      <c r="I48" s="117"/>
      <c r="J48" s="138"/>
      <c r="K48" s="142"/>
      <c r="L48" s="142"/>
      <c r="M48" s="117"/>
      <c r="N48" s="158"/>
      <c r="O48" s="117"/>
    </row>
    <row r="49" spans="1:15" ht="22.5" customHeight="1">
      <c r="A49" s="117"/>
      <c r="B49" s="117"/>
      <c r="C49" s="117"/>
      <c r="D49" s="117"/>
      <c r="E49" s="142"/>
      <c r="F49" s="117"/>
      <c r="G49" s="116"/>
      <c r="H49" s="117"/>
      <c r="I49" s="117"/>
      <c r="J49" s="138"/>
      <c r="K49" s="142"/>
      <c r="L49" s="142"/>
      <c r="M49" s="117"/>
      <c r="N49" s="158"/>
      <c r="O49" s="117"/>
    </row>
    <row r="50" spans="1:15" ht="22.5" customHeight="1">
      <c r="A50" s="117"/>
      <c r="B50" s="117"/>
      <c r="C50" s="117"/>
      <c r="D50" s="117"/>
      <c r="E50" s="142"/>
      <c r="F50" s="117"/>
      <c r="G50" s="116"/>
      <c r="H50" s="117"/>
      <c r="I50" s="117"/>
      <c r="J50" s="138"/>
      <c r="K50" s="142"/>
      <c r="L50" s="142"/>
      <c r="M50" s="117"/>
      <c r="N50" s="158"/>
      <c r="O50" s="117"/>
    </row>
    <row r="51" spans="1:15" ht="22.5" customHeight="1">
      <c r="A51" s="117"/>
      <c r="B51" s="117"/>
      <c r="C51" s="117"/>
      <c r="D51" s="117"/>
      <c r="E51" s="142"/>
      <c r="F51" s="117"/>
      <c r="G51" s="117"/>
      <c r="H51" s="117"/>
      <c r="I51" s="117"/>
      <c r="J51" s="138"/>
      <c r="K51" s="142"/>
      <c r="L51" s="142"/>
      <c r="M51" s="117"/>
      <c r="N51" s="158"/>
      <c r="O51" s="117"/>
    </row>
    <row r="52" spans="1:15" ht="22.5" customHeight="1">
      <c r="A52" s="117"/>
      <c r="B52" s="117"/>
      <c r="C52" s="117"/>
      <c r="D52" s="117"/>
      <c r="E52" s="142"/>
      <c r="F52" s="117"/>
      <c r="G52" s="117"/>
      <c r="H52" s="117"/>
      <c r="I52" s="117"/>
      <c r="J52" s="138"/>
      <c r="K52" s="142"/>
      <c r="L52" s="142"/>
      <c r="M52" s="117"/>
      <c r="N52" s="158"/>
      <c r="O52" s="117"/>
    </row>
    <row r="53" spans="1:15" ht="22.5" customHeight="1">
      <c r="A53" s="117"/>
      <c r="B53" s="117"/>
      <c r="C53" s="117"/>
      <c r="D53" s="117"/>
      <c r="E53" s="142"/>
      <c r="F53" s="117"/>
      <c r="G53" s="117"/>
      <c r="H53" s="117"/>
      <c r="I53" s="117"/>
      <c r="J53" s="138"/>
      <c r="K53" s="142"/>
      <c r="L53" s="142"/>
      <c r="M53" s="117"/>
      <c r="N53" s="158"/>
      <c r="O53" s="117"/>
    </row>
    <row r="54" spans="1:15" ht="22.5" customHeight="1">
      <c r="A54" s="117"/>
      <c r="B54" s="117"/>
      <c r="C54" s="117"/>
      <c r="D54" s="117"/>
      <c r="E54" s="142"/>
      <c r="F54" s="117"/>
      <c r="G54" s="117"/>
      <c r="H54" s="117"/>
      <c r="I54" s="117"/>
      <c r="J54" s="138"/>
      <c r="K54" s="142"/>
      <c r="L54" s="142"/>
      <c r="M54" s="117"/>
      <c r="N54" s="158"/>
      <c r="O54" s="117"/>
    </row>
    <row r="55" spans="1:15" ht="22.5" customHeight="1">
      <c r="A55" s="117"/>
      <c r="B55" s="117"/>
      <c r="C55" s="117"/>
      <c r="D55" s="117"/>
      <c r="E55" s="142"/>
      <c r="F55" s="117"/>
      <c r="G55" s="117"/>
      <c r="H55" s="117"/>
      <c r="I55" s="117"/>
      <c r="J55" s="138"/>
      <c r="K55" s="142"/>
      <c r="L55" s="142"/>
      <c r="M55" s="117"/>
      <c r="N55" s="158"/>
      <c r="O55" s="117"/>
    </row>
    <row r="56" spans="1:15" ht="22.5" customHeight="1">
      <c r="A56" s="117"/>
      <c r="C56" s="117"/>
      <c r="D56" s="117"/>
      <c r="E56" s="142"/>
      <c r="F56" s="117"/>
      <c r="G56" s="117"/>
      <c r="H56" s="117"/>
      <c r="I56" s="117"/>
      <c r="J56" s="138"/>
      <c r="K56" s="142"/>
      <c r="L56" s="142"/>
      <c r="M56" s="117"/>
      <c r="N56" s="158"/>
      <c r="O56" s="117"/>
    </row>
    <row r="57" spans="1:15" ht="22.5" customHeight="1">
      <c r="A57" s="117"/>
      <c r="C57" s="117"/>
      <c r="D57" s="117"/>
      <c r="E57" s="142"/>
      <c r="F57" s="117"/>
      <c r="G57" s="117"/>
      <c r="H57" s="117"/>
      <c r="I57" s="117"/>
      <c r="J57" s="138"/>
      <c r="K57" s="142"/>
      <c r="L57" s="142"/>
      <c r="M57" s="117"/>
      <c r="N57" s="158"/>
      <c r="O57" s="117"/>
    </row>
    <row r="58" spans="1:15" ht="22.5" customHeight="1">
      <c r="A58" s="117"/>
      <c r="B58" s="117"/>
      <c r="C58" s="117"/>
      <c r="D58" s="117"/>
      <c r="E58" s="142"/>
      <c r="F58" s="117"/>
      <c r="G58" s="117"/>
      <c r="H58" s="117"/>
      <c r="I58" s="117"/>
      <c r="J58" s="138"/>
      <c r="K58" s="142"/>
      <c r="L58" s="142"/>
      <c r="M58" s="117"/>
      <c r="N58" s="158"/>
      <c r="O58" s="117"/>
    </row>
    <row r="59" spans="1:15" ht="22.5" customHeight="1">
      <c r="A59" s="117"/>
      <c r="B59" s="117"/>
      <c r="C59" s="117"/>
      <c r="D59" s="117"/>
      <c r="E59" s="142"/>
      <c r="F59" s="117"/>
      <c r="G59" s="117"/>
      <c r="H59" s="117"/>
      <c r="I59" s="117"/>
      <c r="J59" s="138"/>
      <c r="K59" s="142"/>
      <c r="L59" s="142"/>
      <c r="M59" s="117"/>
      <c r="N59" s="158"/>
      <c r="O59" s="117"/>
    </row>
    <row r="60" spans="1:15" ht="22.5" customHeight="1">
      <c r="A60" s="117"/>
      <c r="B60" s="117"/>
      <c r="C60" s="117"/>
      <c r="D60" s="117"/>
      <c r="E60" s="142"/>
      <c r="F60" s="117"/>
      <c r="G60" s="117"/>
      <c r="H60" s="117"/>
      <c r="I60" s="117"/>
      <c r="J60" s="138"/>
      <c r="K60" s="142"/>
      <c r="L60" s="142"/>
      <c r="M60" s="117"/>
      <c r="N60" s="158"/>
      <c r="O60" s="117"/>
    </row>
    <row r="61" spans="1:15" ht="22.5" customHeight="1">
      <c r="A61" s="117"/>
      <c r="B61" s="117"/>
      <c r="C61" s="117"/>
      <c r="D61" s="117"/>
      <c r="E61" s="142"/>
      <c r="F61" s="117"/>
      <c r="G61" s="117"/>
      <c r="H61" s="117"/>
      <c r="I61" s="117"/>
      <c r="J61" s="138"/>
      <c r="K61" s="142"/>
      <c r="L61" s="142"/>
      <c r="M61" s="117"/>
      <c r="N61" s="158"/>
      <c r="O61" s="117"/>
    </row>
    <row r="62" spans="1:15" ht="22.5" customHeight="1">
      <c r="A62" s="117"/>
      <c r="B62" s="117"/>
      <c r="C62" s="117"/>
      <c r="D62" s="117"/>
      <c r="E62" s="142"/>
      <c r="F62" s="117"/>
      <c r="G62" s="117"/>
      <c r="H62" s="117"/>
      <c r="I62" s="117"/>
      <c r="J62" s="138"/>
      <c r="K62" s="142"/>
      <c r="L62" s="142"/>
      <c r="M62" s="117"/>
      <c r="N62" s="158"/>
      <c r="O62" s="117"/>
    </row>
    <row r="63" spans="1:15" ht="22.5" customHeight="1">
      <c r="A63" s="117"/>
      <c r="B63" s="117"/>
      <c r="C63" s="117"/>
      <c r="D63" s="117"/>
      <c r="E63" s="142"/>
      <c r="F63" s="117"/>
      <c r="G63" s="117"/>
      <c r="H63" s="117"/>
      <c r="I63" s="117"/>
      <c r="J63" s="138"/>
      <c r="K63" s="142"/>
      <c r="L63" s="142"/>
      <c r="M63" s="117"/>
      <c r="N63" s="158"/>
      <c r="O63" s="117"/>
    </row>
    <row r="64" spans="1:15" ht="22.5" customHeight="1">
      <c r="A64" s="117"/>
      <c r="B64" s="117"/>
      <c r="C64" s="117"/>
      <c r="D64" s="117"/>
      <c r="E64" s="142"/>
      <c r="F64" s="117"/>
      <c r="G64" s="117"/>
      <c r="H64" s="117"/>
      <c r="I64" s="117"/>
      <c r="J64" s="138"/>
      <c r="K64" s="142"/>
      <c r="L64" s="142"/>
      <c r="M64" s="117"/>
      <c r="N64" s="158"/>
      <c r="O64" s="117"/>
    </row>
    <row r="65" spans="1:15" ht="22.5" customHeight="1">
      <c r="A65" s="117"/>
      <c r="B65" s="117"/>
      <c r="C65" s="117"/>
      <c r="D65" s="117"/>
      <c r="E65" s="142"/>
      <c r="F65" s="117"/>
      <c r="G65" s="117"/>
      <c r="H65" s="117"/>
      <c r="I65" s="117"/>
      <c r="J65" s="138"/>
      <c r="K65" s="142"/>
      <c r="L65" s="142"/>
      <c r="M65" s="117"/>
      <c r="N65" s="158"/>
      <c r="O65" s="117"/>
    </row>
    <row r="66" spans="1:15" ht="22.5" customHeight="1">
      <c r="A66" s="117"/>
      <c r="B66" s="117"/>
      <c r="C66" s="117"/>
      <c r="D66" s="117"/>
      <c r="E66" s="142"/>
      <c r="F66" s="117"/>
      <c r="G66" s="117"/>
      <c r="H66" s="117"/>
      <c r="I66" s="117"/>
      <c r="J66" s="138"/>
      <c r="K66" s="142"/>
      <c r="L66" s="142"/>
      <c r="M66" s="117"/>
      <c r="N66" s="158"/>
      <c r="O66" s="117"/>
    </row>
    <row r="67" spans="1:15" ht="22.5" customHeight="1">
      <c r="A67" s="117"/>
      <c r="B67" s="117"/>
      <c r="C67" s="117"/>
      <c r="D67" s="117"/>
      <c r="E67" s="142"/>
      <c r="F67" s="117"/>
      <c r="G67" s="117"/>
      <c r="H67" s="117"/>
      <c r="I67" s="117"/>
      <c r="J67" s="138"/>
      <c r="K67" s="142"/>
      <c r="L67" s="142"/>
      <c r="M67" s="117"/>
      <c r="N67" s="158"/>
      <c r="O67" s="117"/>
    </row>
    <row r="68" spans="1:15" ht="22.5" customHeight="1">
      <c r="A68" s="117"/>
      <c r="B68" s="117"/>
      <c r="C68" s="117"/>
      <c r="D68" s="117"/>
      <c r="E68" s="142"/>
      <c r="F68" s="117"/>
      <c r="G68" s="117"/>
      <c r="H68" s="117"/>
      <c r="I68" s="117"/>
      <c r="J68" s="138"/>
      <c r="K68" s="142"/>
      <c r="L68" s="142"/>
      <c r="M68" s="117"/>
      <c r="N68" s="158"/>
      <c r="O68" s="117"/>
    </row>
    <row r="69" spans="1:15" ht="22.5" customHeight="1">
      <c r="A69" s="117"/>
      <c r="B69" s="117"/>
      <c r="C69" s="117"/>
      <c r="D69" s="117"/>
      <c r="E69" s="142"/>
      <c r="F69" s="117"/>
      <c r="G69" s="117"/>
      <c r="H69" s="117"/>
      <c r="I69" s="117"/>
      <c r="J69" s="138"/>
      <c r="K69" s="142"/>
      <c r="L69" s="142"/>
      <c r="M69" s="117"/>
      <c r="N69" s="158"/>
      <c r="O69" s="117"/>
    </row>
    <row r="70" spans="1:15" ht="22.5" customHeight="1">
      <c r="A70" s="117"/>
      <c r="B70" s="117"/>
      <c r="C70" s="117"/>
      <c r="D70" s="117"/>
      <c r="E70" s="142"/>
      <c r="F70" s="117"/>
      <c r="G70" s="117"/>
      <c r="H70" s="117"/>
      <c r="I70" s="117"/>
      <c r="J70" s="138"/>
      <c r="K70" s="142"/>
      <c r="L70" s="142"/>
      <c r="M70" s="117"/>
      <c r="N70" s="158"/>
      <c r="O70" s="117"/>
    </row>
    <row r="71" spans="1:15" ht="22.5" customHeight="1">
      <c r="A71" s="117"/>
      <c r="B71" s="117"/>
      <c r="C71" s="117"/>
      <c r="D71" s="117"/>
      <c r="E71" s="142"/>
      <c r="F71" s="117"/>
      <c r="G71" s="117"/>
      <c r="H71" s="117"/>
      <c r="I71" s="117"/>
      <c r="J71" s="138"/>
      <c r="K71" s="142"/>
      <c r="L71" s="142"/>
      <c r="M71" s="117"/>
      <c r="N71" s="158"/>
      <c r="O71" s="117"/>
    </row>
    <row r="72" spans="1:15" ht="22.5" customHeight="1">
      <c r="A72" s="117"/>
      <c r="B72" s="117"/>
      <c r="C72" s="117"/>
      <c r="D72" s="117"/>
      <c r="E72" s="142"/>
      <c r="F72" s="117"/>
      <c r="G72" s="117"/>
      <c r="H72" s="117"/>
      <c r="I72" s="117"/>
      <c r="J72" s="138"/>
      <c r="K72" s="142"/>
      <c r="L72" s="142"/>
      <c r="M72" s="117"/>
      <c r="N72" s="158"/>
      <c r="O72" s="117"/>
    </row>
    <row r="73" spans="1:15" ht="22.5" customHeight="1">
      <c r="A73" s="117"/>
      <c r="B73" s="117"/>
      <c r="C73" s="117"/>
      <c r="D73" s="117"/>
      <c r="E73" s="142"/>
      <c r="F73" s="117"/>
      <c r="G73" s="117"/>
      <c r="H73" s="117"/>
      <c r="I73" s="117"/>
      <c r="J73" s="138"/>
      <c r="K73" s="142"/>
      <c r="L73" s="142"/>
      <c r="M73" s="117"/>
      <c r="N73" s="158"/>
      <c r="O73" s="117"/>
    </row>
    <row r="74" spans="1:15" ht="22.5" customHeight="1">
      <c r="A74" s="117"/>
      <c r="B74" s="117"/>
      <c r="C74" s="117"/>
      <c r="D74" s="117"/>
      <c r="E74" s="142"/>
      <c r="F74" s="117"/>
      <c r="G74" s="117"/>
      <c r="H74" s="117"/>
      <c r="I74" s="117"/>
      <c r="J74" s="138"/>
      <c r="K74" s="142"/>
      <c r="L74" s="142"/>
      <c r="M74" s="117"/>
      <c r="N74" s="158"/>
      <c r="O74" s="117"/>
    </row>
    <row r="75" spans="1:15" ht="22.5" customHeight="1">
      <c r="A75" s="117"/>
      <c r="B75" s="117"/>
      <c r="C75" s="117"/>
      <c r="D75" s="117"/>
      <c r="E75" s="142"/>
      <c r="F75" s="117"/>
      <c r="G75" s="117"/>
      <c r="H75" s="117"/>
      <c r="I75" s="117"/>
      <c r="J75" s="138"/>
      <c r="K75" s="142"/>
      <c r="L75" s="142"/>
      <c r="M75" s="117"/>
      <c r="N75" s="158"/>
      <c r="O75" s="117"/>
    </row>
    <row r="76" spans="1:15" ht="22.5" customHeight="1">
      <c r="A76" s="117"/>
      <c r="B76" s="117"/>
      <c r="C76" s="117"/>
      <c r="D76" s="117"/>
      <c r="E76" s="142"/>
      <c r="F76" s="117"/>
      <c r="G76" s="117"/>
      <c r="H76" s="117"/>
      <c r="I76" s="117"/>
      <c r="J76" s="138"/>
      <c r="K76" s="142"/>
      <c r="L76" s="142"/>
      <c r="M76" s="117"/>
      <c r="N76" s="158"/>
      <c r="O76" s="117"/>
    </row>
    <row r="77" spans="1:15" ht="22.5" customHeight="1">
      <c r="A77" s="117"/>
      <c r="B77" s="117"/>
      <c r="C77" s="117"/>
      <c r="D77" s="117"/>
      <c r="E77" s="142"/>
      <c r="F77" s="117"/>
      <c r="G77" s="117"/>
      <c r="H77" s="117"/>
      <c r="I77" s="117"/>
      <c r="J77" s="138"/>
      <c r="K77" s="142"/>
      <c r="L77" s="142"/>
      <c r="M77" s="117"/>
      <c r="N77" s="158"/>
      <c r="O77" s="117"/>
    </row>
    <row r="78" spans="1:15" ht="22.5" customHeight="1">
      <c r="A78" s="117"/>
      <c r="B78" s="117"/>
      <c r="C78" s="117"/>
      <c r="D78" s="117"/>
      <c r="E78" s="142"/>
      <c r="F78" s="117"/>
      <c r="G78" s="117"/>
      <c r="H78" s="117"/>
      <c r="I78" s="117"/>
      <c r="J78" s="138"/>
      <c r="K78" s="142"/>
      <c r="L78" s="142"/>
      <c r="M78" s="117"/>
      <c r="N78" s="158"/>
      <c r="O78" s="117"/>
    </row>
    <row r="79" spans="1:15" ht="22.5" customHeight="1">
      <c r="A79" s="117"/>
      <c r="B79" s="117"/>
      <c r="C79" s="117"/>
      <c r="D79" s="117"/>
      <c r="E79" s="142"/>
      <c r="F79" s="117"/>
      <c r="G79" s="117"/>
      <c r="H79" s="117"/>
      <c r="I79" s="117"/>
      <c r="J79" s="138"/>
      <c r="K79" s="142"/>
      <c r="L79" s="142"/>
      <c r="M79" s="117"/>
      <c r="N79" s="158"/>
      <c r="O79" s="117"/>
    </row>
  </sheetData>
  <mergeCells count="19">
    <mergeCell ref="A12:A14"/>
    <mergeCell ref="B12:N12"/>
    <mergeCell ref="A2:N2"/>
    <mergeCell ref="A4:A8"/>
    <mergeCell ref="B4:N4"/>
    <mergeCell ref="A9:A11"/>
    <mergeCell ref="B9:N9"/>
    <mergeCell ref="A32:B32"/>
    <mergeCell ref="A15:A17"/>
    <mergeCell ref="B15:N15"/>
    <mergeCell ref="A18:A20"/>
    <mergeCell ref="B18:N18"/>
    <mergeCell ref="A21:A23"/>
    <mergeCell ref="B21:N21"/>
    <mergeCell ref="A24:A26"/>
    <mergeCell ref="B24:N24"/>
    <mergeCell ref="A27:A29"/>
    <mergeCell ref="B27:N27"/>
    <mergeCell ref="A30:A3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9"/>
  <sheetViews>
    <sheetView zoomScale="75" zoomScaleNormal="75" workbookViewId="0">
      <pane xSplit="2" topLeftCell="E1" activePane="topRight" state="frozen"/>
      <selection activeCell="O19" sqref="O1:O1048576"/>
      <selection pane="topRight" activeCell="O19" sqref="O1:O1048576"/>
    </sheetView>
  </sheetViews>
  <sheetFormatPr defaultColWidth="9.140625" defaultRowHeight="15"/>
  <cols>
    <col min="1" max="1" width="24.85546875" style="114" customWidth="1"/>
    <col min="2" max="2" width="14.85546875" style="114" customWidth="1"/>
    <col min="3" max="4" width="19.7109375" style="114" customWidth="1"/>
    <col min="5" max="5" width="19.7109375" style="141" customWidth="1"/>
    <col min="6" max="9" width="19.7109375" style="114" customWidth="1"/>
    <col min="10" max="10" width="19.7109375" style="134" customWidth="1"/>
    <col min="11" max="12" width="19.7109375" style="141" customWidth="1"/>
    <col min="13" max="13" width="19.7109375" style="114" customWidth="1"/>
    <col min="14" max="14" width="19.7109375" style="155" customWidth="1"/>
    <col min="15" max="15" width="9.140625" style="181"/>
    <col min="16" max="16" width="9.140625" style="114"/>
    <col min="17" max="17" width="11.5703125" style="181" bestFit="1" customWidth="1"/>
    <col min="18" max="16384" width="9.140625" style="114"/>
  </cols>
  <sheetData>
    <row r="2" spans="1:17" ht="42.75" customHeight="1" thickBot="1">
      <c r="A2" s="348" t="s">
        <v>37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spans="1:17" s="144" customFormat="1" ht="33" customHeight="1" thickBot="1">
      <c r="A3" s="143" t="s">
        <v>0</v>
      </c>
      <c r="B3" s="143" t="s">
        <v>1</v>
      </c>
      <c r="C3" s="120" t="s">
        <v>2</v>
      </c>
      <c r="D3" s="124" t="s">
        <v>3</v>
      </c>
      <c r="E3" s="124" t="s">
        <v>4</v>
      </c>
      <c r="F3" s="124" t="s">
        <v>5</v>
      </c>
      <c r="G3" s="124" t="s">
        <v>6</v>
      </c>
      <c r="H3" s="124" t="s">
        <v>7</v>
      </c>
      <c r="I3" s="124" t="s">
        <v>8</v>
      </c>
      <c r="J3" s="136" t="s">
        <v>9</v>
      </c>
      <c r="K3" s="124" t="s">
        <v>10</v>
      </c>
      <c r="L3" s="124" t="s">
        <v>11</v>
      </c>
      <c r="M3" s="124" t="s">
        <v>12</v>
      </c>
      <c r="N3" s="111" t="s">
        <v>13</v>
      </c>
      <c r="O3" s="182"/>
      <c r="Q3" s="182"/>
    </row>
    <row r="4" spans="1:17" s="144" customFormat="1" ht="21" customHeight="1" thickBot="1">
      <c r="A4" s="352" t="s">
        <v>39</v>
      </c>
      <c r="B4" s="358" t="s">
        <v>20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  <c r="O4" s="182"/>
      <c r="Q4" s="182"/>
    </row>
    <row r="5" spans="1:17" ht="22.5" customHeight="1">
      <c r="A5" s="353"/>
      <c r="B5" s="145" t="s">
        <v>14</v>
      </c>
      <c r="C5" s="159">
        <v>73209762</v>
      </c>
      <c r="D5" s="159">
        <v>63199739</v>
      </c>
      <c r="E5" s="159">
        <v>69364713</v>
      </c>
      <c r="F5" s="159">
        <v>66123679</v>
      </c>
      <c r="G5" s="159">
        <v>65287578</v>
      </c>
      <c r="H5" s="160">
        <v>58270439</v>
      </c>
      <c r="I5" s="160">
        <v>61208800</v>
      </c>
      <c r="J5" s="161">
        <v>64117874</v>
      </c>
      <c r="K5" s="162">
        <v>60722360</v>
      </c>
      <c r="L5" s="162">
        <v>64463035</v>
      </c>
      <c r="M5" s="162">
        <v>70468094</v>
      </c>
      <c r="N5" s="163">
        <v>75811949</v>
      </c>
      <c r="O5" s="194">
        <f>N5/M5</f>
        <v>1.0758336815523917</v>
      </c>
      <c r="Q5" s="177">
        <f>AVERAGE(C5:N5)</f>
        <v>66020668.5</v>
      </c>
    </row>
    <row r="6" spans="1:17" ht="22.5" customHeight="1">
      <c r="A6" s="353"/>
      <c r="B6" s="145" t="s">
        <v>15</v>
      </c>
      <c r="C6" s="159">
        <v>1326005</v>
      </c>
      <c r="D6" s="159">
        <v>819745</v>
      </c>
      <c r="E6" s="159">
        <v>942337</v>
      </c>
      <c r="F6" s="159">
        <v>435047</v>
      </c>
      <c r="G6" s="159">
        <v>300831</v>
      </c>
      <c r="H6" s="160">
        <v>280841</v>
      </c>
      <c r="I6" s="160">
        <v>278284</v>
      </c>
      <c r="J6" s="161">
        <v>270279</v>
      </c>
      <c r="K6" s="162">
        <v>323733</v>
      </c>
      <c r="L6" s="162">
        <v>631419</v>
      </c>
      <c r="M6" s="162">
        <v>856984</v>
      </c>
      <c r="N6" s="163">
        <v>1046883</v>
      </c>
      <c r="O6" s="181">
        <f t="shared" ref="O6:O8" si="0">N6/M6</f>
        <v>1.2215899013283795</v>
      </c>
      <c r="Q6" s="177">
        <f t="shared" ref="Q6:Q31" si="1">AVERAGE(C6:N6)</f>
        <v>626032.33333333337</v>
      </c>
    </row>
    <row r="7" spans="1:17" ht="22.5" customHeight="1">
      <c r="A7" s="353"/>
      <c r="B7" s="145" t="s">
        <v>16</v>
      </c>
      <c r="C7" s="159">
        <v>706552</v>
      </c>
      <c r="D7" s="159">
        <v>547966</v>
      </c>
      <c r="E7" s="159">
        <v>668181</v>
      </c>
      <c r="F7" s="159">
        <v>400744</v>
      </c>
      <c r="G7" s="159">
        <v>353266</v>
      </c>
      <c r="H7" s="160">
        <v>347787</v>
      </c>
      <c r="I7" s="160">
        <v>385976</v>
      </c>
      <c r="J7" s="161">
        <v>312890</v>
      </c>
      <c r="K7" s="162">
        <v>310768</v>
      </c>
      <c r="L7" s="162">
        <v>411671</v>
      </c>
      <c r="M7" s="162">
        <v>532645</v>
      </c>
      <c r="N7" s="163">
        <v>623035</v>
      </c>
      <c r="O7" s="181">
        <f t="shared" si="0"/>
        <v>1.1697002694102074</v>
      </c>
      <c r="Q7" s="177">
        <f t="shared" si="1"/>
        <v>466790.08333333331</v>
      </c>
    </row>
    <row r="8" spans="1:17" ht="22.5" customHeight="1" thickBot="1">
      <c r="A8" s="354"/>
      <c r="B8" s="146" t="s">
        <v>17</v>
      </c>
      <c r="C8" s="122">
        <v>202607</v>
      </c>
      <c r="D8" s="122">
        <v>293660</v>
      </c>
      <c r="E8" s="122">
        <v>174097</v>
      </c>
      <c r="F8" s="122">
        <v>131728</v>
      </c>
      <c r="G8" s="122">
        <v>90766</v>
      </c>
      <c r="H8" s="99">
        <v>79559</v>
      </c>
      <c r="I8" s="99">
        <v>88740</v>
      </c>
      <c r="J8" s="140">
        <v>68575</v>
      </c>
      <c r="K8" s="131">
        <v>64200</v>
      </c>
      <c r="L8" s="131">
        <v>112175</v>
      </c>
      <c r="M8" s="131">
        <v>142923</v>
      </c>
      <c r="N8" s="163">
        <v>186036</v>
      </c>
      <c r="O8" s="181">
        <f t="shared" si="0"/>
        <v>1.3016519384563716</v>
      </c>
      <c r="Q8" s="177">
        <f t="shared" si="1"/>
        <v>136255.5</v>
      </c>
    </row>
    <row r="9" spans="1:17" ht="22.5" customHeight="1" thickBot="1">
      <c r="A9" s="352" t="s">
        <v>25</v>
      </c>
      <c r="B9" s="358" t="s">
        <v>20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60"/>
      <c r="Q9" s="177"/>
    </row>
    <row r="10" spans="1:17" ht="30.75" customHeight="1">
      <c r="A10" s="353"/>
      <c r="B10" s="147" t="s">
        <v>16</v>
      </c>
      <c r="C10" s="118">
        <v>373460</v>
      </c>
      <c r="D10" s="118">
        <v>278232</v>
      </c>
      <c r="E10" s="118">
        <v>247614</v>
      </c>
      <c r="F10" s="118">
        <v>219983</v>
      </c>
      <c r="G10" s="118">
        <v>167611</v>
      </c>
      <c r="H10" s="153">
        <v>149449</v>
      </c>
      <c r="I10" s="153">
        <v>148139</v>
      </c>
      <c r="J10" s="126">
        <v>83320</v>
      </c>
      <c r="K10" s="126">
        <v>274236</v>
      </c>
      <c r="L10" s="126">
        <v>353126</v>
      </c>
      <c r="M10" s="126">
        <v>399319</v>
      </c>
      <c r="N10" s="164">
        <v>570215</v>
      </c>
      <c r="O10" s="181">
        <f t="shared" ref="O10:O11" si="2">N10/M10</f>
        <v>1.4279686165697099</v>
      </c>
      <c r="Q10" s="177">
        <f t="shared" si="1"/>
        <v>272058.66666666669</v>
      </c>
    </row>
    <row r="11" spans="1:17" ht="29.25" customHeight="1" thickBot="1">
      <c r="A11" s="354"/>
      <c r="B11" s="146" t="s">
        <v>17</v>
      </c>
      <c r="C11" s="119">
        <v>9785</v>
      </c>
      <c r="D11" s="119">
        <v>8618</v>
      </c>
      <c r="E11" s="119">
        <v>7980</v>
      </c>
      <c r="F11" s="119">
        <v>7016</v>
      </c>
      <c r="G11" s="119">
        <v>2822</v>
      </c>
      <c r="H11" s="154">
        <v>3610</v>
      </c>
      <c r="I11" s="154">
        <v>3789</v>
      </c>
      <c r="J11" s="131">
        <v>4833</v>
      </c>
      <c r="K11" s="131">
        <v>3902</v>
      </c>
      <c r="L11" s="131">
        <v>48411</v>
      </c>
      <c r="M11" s="131">
        <v>6716</v>
      </c>
      <c r="N11" s="165">
        <v>60089</v>
      </c>
      <c r="O11" s="181">
        <f t="shared" si="2"/>
        <v>8.9471411554496729</v>
      </c>
      <c r="Q11" s="177">
        <f t="shared" si="1"/>
        <v>13964.25</v>
      </c>
    </row>
    <row r="12" spans="1:17" ht="23.25" customHeight="1" thickBot="1">
      <c r="A12" s="352" t="s">
        <v>26</v>
      </c>
      <c r="B12" s="342" t="s">
        <v>20</v>
      </c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4"/>
      <c r="Q12" s="177"/>
    </row>
    <row r="13" spans="1:17" ht="22.5" customHeight="1">
      <c r="A13" s="353"/>
      <c r="B13" s="104" t="s">
        <v>29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1">
        <v>5168</v>
      </c>
      <c r="I13" s="91">
        <v>6141</v>
      </c>
      <c r="J13" s="126">
        <v>2</v>
      </c>
      <c r="K13" s="126">
        <v>3989</v>
      </c>
      <c r="L13" s="126">
        <v>4654</v>
      </c>
      <c r="M13" s="126">
        <v>0</v>
      </c>
      <c r="N13" s="164">
        <v>0</v>
      </c>
      <c r="Q13" s="177">
        <f t="shared" si="1"/>
        <v>1662.8333333333333</v>
      </c>
    </row>
    <row r="14" spans="1:17" ht="27.75" customHeight="1" thickBot="1">
      <c r="A14" s="354"/>
      <c r="B14" s="106" t="s">
        <v>17</v>
      </c>
      <c r="C14" s="154">
        <v>24128</v>
      </c>
      <c r="D14" s="171">
        <v>27034</v>
      </c>
      <c r="E14" s="172">
        <v>28496</v>
      </c>
      <c r="F14" s="173">
        <v>28656</v>
      </c>
      <c r="G14" s="174">
        <v>22342</v>
      </c>
      <c r="H14" s="89">
        <v>21947</v>
      </c>
      <c r="I14" s="89">
        <v>20941</v>
      </c>
      <c r="J14" s="127">
        <v>29513</v>
      </c>
      <c r="K14" s="127">
        <v>21521</v>
      </c>
      <c r="L14" s="127">
        <v>24660</v>
      </c>
      <c r="M14" s="127">
        <v>23056</v>
      </c>
      <c r="N14" s="166">
        <v>26671</v>
      </c>
      <c r="O14" s="181">
        <f t="shared" ref="O14" si="3">N14/M14</f>
        <v>1.1567921582234559</v>
      </c>
      <c r="Q14" s="177">
        <f t="shared" si="1"/>
        <v>24913.75</v>
      </c>
    </row>
    <row r="15" spans="1:17" ht="24" customHeight="1" thickBot="1">
      <c r="A15" s="352" t="s">
        <v>31</v>
      </c>
      <c r="B15" s="342" t="s">
        <v>20</v>
      </c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4"/>
      <c r="Q15" s="177"/>
    </row>
    <row r="16" spans="1:17" ht="22.5" customHeight="1">
      <c r="A16" s="353"/>
      <c r="B16" s="104" t="s">
        <v>29</v>
      </c>
      <c r="C16" s="98">
        <v>174871</v>
      </c>
      <c r="D16" s="98">
        <v>172888</v>
      </c>
      <c r="E16" s="98">
        <v>141394</v>
      </c>
      <c r="F16" s="98">
        <v>116626</v>
      </c>
      <c r="G16" s="98">
        <v>99793</v>
      </c>
      <c r="H16" s="91">
        <v>89076</v>
      </c>
      <c r="I16" s="91">
        <v>99863</v>
      </c>
      <c r="J16" s="126">
        <v>106137</v>
      </c>
      <c r="K16" s="126">
        <v>116272</v>
      </c>
      <c r="L16" s="126">
        <v>102342</v>
      </c>
      <c r="M16" s="126">
        <v>156960</v>
      </c>
      <c r="N16" s="164">
        <v>184615</v>
      </c>
      <c r="O16" s="181">
        <f t="shared" ref="O16:O17" si="4">N16/M16</f>
        <v>1.1761913863404689</v>
      </c>
      <c r="Q16" s="177">
        <f t="shared" si="1"/>
        <v>130069.75</v>
      </c>
    </row>
    <row r="17" spans="1:17" ht="27.75" customHeight="1" thickBot="1">
      <c r="A17" s="354"/>
      <c r="B17" s="106" t="s">
        <v>17</v>
      </c>
      <c r="C17" s="154">
        <v>273</v>
      </c>
      <c r="D17" s="171">
        <v>165</v>
      </c>
      <c r="E17" s="172">
        <v>221</v>
      </c>
      <c r="F17" s="173">
        <v>214</v>
      </c>
      <c r="G17" s="174">
        <v>264</v>
      </c>
      <c r="H17" s="89">
        <v>171</v>
      </c>
      <c r="I17" s="89">
        <v>241</v>
      </c>
      <c r="J17" s="127">
        <v>216</v>
      </c>
      <c r="K17" s="127">
        <v>127</v>
      </c>
      <c r="L17" s="127">
        <v>137</v>
      </c>
      <c r="M17" s="127">
        <v>136</v>
      </c>
      <c r="N17" s="166">
        <v>149</v>
      </c>
      <c r="O17" s="181">
        <f t="shared" si="4"/>
        <v>1.0955882352941178</v>
      </c>
      <c r="Q17" s="177">
        <f t="shared" si="1"/>
        <v>192.83333333333334</v>
      </c>
    </row>
    <row r="18" spans="1:17" ht="18" customHeight="1" thickBot="1">
      <c r="A18" s="361" t="s">
        <v>32</v>
      </c>
      <c r="B18" s="342" t="s">
        <v>20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4"/>
      <c r="Q18" s="177"/>
    </row>
    <row r="19" spans="1:17" ht="22.5" customHeight="1">
      <c r="A19" s="362"/>
      <c r="B19" s="104" t="s">
        <v>29</v>
      </c>
      <c r="C19" s="98">
        <v>88599</v>
      </c>
      <c r="D19" s="98">
        <v>76842</v>
      </c>
      <c r="E19" s="98">
        <v>63951</v>
      </c>
      <c r="F19" s="98">
        <v>38430</v>
      </c>
      <c r="G19" s="98">
        <v>26092</v>
      </c>
      <c r="H19" s="91">
        <v>23211</v>
      </c>
      <c r="I19" s="91">
        <v>24136</v>
      </c>
      <c r="J19" s="126">
        <v>25111</v>
      </c>
      <c r="K19" s="126">
        <v>28297</v>
      </c>
      <c r="L19" s="126">
        <v>42677</v>
      </c>
      <c r="M19" s="126">
        <v>66867</v>
      </c>
      <c r="N19" s="164">
        <v>90413</v>
      </c>
      <c r="O19" s="181">
        <f t="shared" ref="O19:O20" si="5">N19/M19</f>
        <v>1.3521318438093528</v>
      </c>
      <c r="Q19" s="177">
        <f t="shared" si="1"/>
        <v>49552.166666666664</v>
      </c>
    </row>
    <row r="20" spans="1:17" ht="27.75" customHeight="1" thickBot="1">
      <c r="A20" s="363"/>
      <c r="B20" s="106" t="s">
        <v>17</v>
      </c>
      <c r="C20" s="154">
        <v>454</v>
      </c>
      <c r="D20" s="171">
        <v>403</v>
      </c>
      <c r="E20" s="172">
        <v>347</v>
      </c>
      <c r="F20" s="173">
        <v>426</v>
      </c>
      <c r="G20" s="174">
        <v>339</v>
      </c>
      <c r="H20" s="89">
        <v>311</v>
      </c>
      <c r="I20" s="89">
        <v>334</v>
      </c>
      <c r="J20" s="127">
        <v>327</v>
      </c>
      <c r="K20" s="127">
        <v>356</v>
      </c>
      <c r="L20" s="127">
        <v>349</v>
      </c>
      <c r="M20" s="127">
        <v>400</v>
      </c>
      <c r="N20" s="166">
        <v>467</v>
      </c>
      <c r="O20" s="181">
        <f t="shared" si="5"/>
        <v>1.1675</v>
      </c>
      <c r="Q20" s="177">
        <f t="shared" si="1"/>
        <v>376.08333333333331</v>
      </c>
    </row>
    <row r="21" spans="1:17" ht="29.25" customHeight="1" thickBot="1">
      <c r="A21" s="352" t="s">
        <v>33</v>
      </c>
      <c r="B21" s="342" t="s">
        <v>20</v>
      </c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4"/>
      <c r="Q21" s="177"/>
    </row>
    <row r="22" spans="1:17" ht="19.5" customHeight="1">
      <c r="A22" s="353"/>
      <c r="B22" s="104" t="s">
        <v>29</v>
      </c>
      <c r="C22" s="98">
        <v>37642</v>
      </c>
      <c r="D22" s="98">
        <v>25544</v>
      </c>
      <c r="E22" s="98">
        <v>23393</v>
      </c>
      <c r="F22" s="98">
        <v>31362</v>
      </c>
      <c r="G22" s="98">
        <v>18825</v>
      </c>
      <c r="H22" s="91">
        <v>19727</v>
      </c>
      <c r="I22" s="91">
        <v>15264</v>
      </c>
      <c r="J22" s="126">
        <v>16298</v>
      </c>
      <c r="K22" s="126">
        <v>21143</v>
      </c>
      <c r="L22" s="126">
        <v>18428</v>
      </c>
      <c r="M22" s="126">
        <v>25144</v>
      </c>
      <c r="N22" s="164">
        <v>26290</v>
      </c>
      <c r="O22" s="181">
        <f t="shared" ref="O22:O23" si="6">N22/M22</f>
        <v>1.0455774737511931</v>
      </c>
      <c r="Q22" s="177">
        <f t="shared" si="1"/>
        <v>23255</v>
      </c>
    </row>
    <row r="23" spans="1:17" ht="27.75" customHeight="1" thickBot="1">
      <c r="A23" s="354"/>
      <c r="B23" s="106" t="s">
        <v>17</v>
      </c>
      <c r="C23" s="154">
        <v>11664</v>
      </c>
      <c r="D23" s="171">
        <v>7371</v>
      </c>
      <c r="E23" s="172">
        <v>1280</v>
      </c>
      <c r="F23" s="173">
        <v>939</v>
      </c>
      <c r="G23" s="174">
        <v>589</v>
      </c>
      <c r="H23" s="89">
        <v>1417</v>
      </c>
      <c r="I23" s="89">
        <v>853</v>
      </c>
      <c r="J23" s="127">
        <v>1179</v>
      </c>
      <c r="K23" s="127">
        <v>829</v>
      </c>
      <c r="L23" s="127">
        <v>1567</v>
      </c>
      <c r="M23" s="127">
        <v>4359</v>
      </c>
      <c r="N23" s="166">
        <v>5373</v>
      </c>
      <c r="O23" s="181">
        <f t="shared" si="6"/>
        <v>1.2326221610461114</v>
      </c>
      <c r="Q23" s="177">
        <f t="shared" si="1"/>
        <v>3118.3333333333335</v>
      </c>
    </row>
    <row r="24" spans="1:17" ht="25.5" customHeight="1" thickBot="1">
      <c r="A24" s="352" t="s">
        <v>34</v>
      </c>
      <c r="B24" s="342" t="s">
        <v>20</v>
      </c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4"/>
      <c r="Q24" s="177"/>
    </row>
    <row r="25" spans="1:17" ht="22.5" customHeight="1">
      <c r="A25" s="353"/>
      <c r="B25" s="104" t="s">
        <v>29</v>
      </c>
      <c r="C25" s="98">
        <v>7994</v>
      </c>
      <c r="D25" s="98">
        <v>7203</v>
      </c>
      <c r="E25" s="98">
        <v>6175</v>
      </c>
      <c r="F25" s="98">
        <v>5136</v>
      </c>
      <c r="G25" s="98">
        <v>5449</v>
      </c>
      <c r="H25" s="91">
        <v>5474</v>
      </c>
      <c r="I25" s="91">
        <v>5753</v>
      </c>
      <c r="J25" s="126">
        <v>7170</v>
      </c>
      <c r="K25" s="126">
        <v>6115</v>
      </c>
      <c r="L25" s="126">
        <v>6695</v>
      </c>
      <c r="M25" s="126">
        <v>7749</v>
      </c>
      <c r="N25" s="164">
        <v>7409</v>
      </c>
      <c r="O25" s="181">
        <f t="shared" ref="O25:O26" si="7">N25/M25</f>
        <v>0.95612337075751708</v>
      </c>
      <c r="Q25" s="177">
        <f t="shared" si="1"/>
        <v>6526.833333333333</v>
      </c>
    </row>
    <row r="26" spans="1:17" ht="27.75" customHeight="1" thickBot="1">
      <c r="A26" s="354"/>
      <c r="B26" s="106" t="s">
        <v>17</v>
      </c>
      <c r="C26" s="154">
        <v>2784</v>
      </c>
      <c r="D26" s="171">
        <v>3144</v>
      </c>
      <c r="E26" s="172">
        <v>1969</v>
      </c>
      <c r="F26" s="173">
        <v>1626</v>
      </c>
      <c r="G26" s="174">
        <v>72</v>
      </c>
      <c r="H26" s="89">
        <v>376</v>
      </c>
      <c r="I26" s="89">
        <v>350</v>
      </c>
      <c r="J26" s="127">
        <v>395</v>
      </c>
      <c r="K26" s="127">
        <v>8</v>
      </c>
      <c r="L26" s="127">
        <v>1171</v>
      </c>
      <c r="M26" s="127">
        <v>2371</v>
      </c>
      <c r="N26" s="166">
        <v>3350</v>
      </c>
      <c r="O26" s="181">
        <f t="shared" si="7"/>
        <v>1.412905946857866</v>
      </c>
      <c r="Q26" s="177">
        <f t="shared" si="1"/>
        <v>1468</v>
      </c>
    </row>
    <row r="27" spans="1:17" ht="28.5" customHeight="1" thickBot="1">
      <c r="A27" s="352" t="s">
        <v>35</v>
      </c>
      <c r="B27" s="347" t="s">
        <v>20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9"/>
      <c r="Q27" s="177"/>
    </row>
    <row r="28" spans="1:17" ht="22.5" customHeight="1">
      <c r="A28" s="353"/>
      <c r="B28" s="104" t="s">
        <v>29</v>
      </c>
      <c r="C28" s="98">
        <v>22653</v>
      </c>
      <c r="D28" s="98">
        <v>15063</v>
      </c>
      <c r="E28" s="98">
        <v>11866</v>
      </c>
      <c r="F28" s="98">
        <v>15410</v>
      </c>
      <c r="G28" s="98">
        <v>7873</v>
      </c>
      <c r="H28" s="91">
        <v>3464</v>
      </c>
      <c r="I28" s="91">
        <v>3722</v>
      </c>
      <c r="J28" s="126">
        <v>4169</v>
      </c>
      <c r="K28" s="126">
        <v>5008</v>
      </c>
      <c r="L28" s="126">
        <v>10819</v>
      </c>
      <c r="M28" s="126">
        <v>13654</v>
      </c>
      <c r="N28" s="164">
        <v>15969</v>
      </c>
      <c r="O28" s="181">
        <f t="shared" ref="O28:O31" si="8">N28/M28</f>
        <v>1.1695473853815732</v>
      </c>
      <c r="Q28" s="177">
        <f t="shared" si="1"/>
        <v>10805.833333333334</v>
      </c>
    </row>
    <row r="29" spans="1:17" ht="27.75" customHeight="1" thickBot="1">
      <c r="A29" s="354"/>
      <c r="B29" s="106" t="s">
        <v>17</v>
      </c>
      <c r="C29" s="154">
        <v>6544</v>
      </c>
      <c r="D29" s="171">
        <v>4905</v>
      </c>
      <c r="E29" s="172">
        <v>4107</v>
      </c>
      <c r="F29" s="173">
        <v>2296</v>
      </c>
      <c r="G29" s="174">
        <v>1779</v>
      </c>
      <c r="H29" s="89">
        <v>864</v>
      </c>
      <c r="I29" s="89">
        <v>1687</v>
      </c>
      <c r="J29" s="127">
        <v>1196</v>
      </c>
      <c r="K29" s="127">
        <v>1375</v>
      </c>
      <c r="L29" s="127">
        <v>2024</v>
      </c>
      <c r="M29" s="127">
        <v>2685</v>
      </c>
      <c r="N29" s="166">
        <v>5218</v>
      </c>
      <c r="O29" s="181">
        <f t="shared" si="8"/>
        <v>1.9433891992551211</v>
      </c>
      <c r="Q29" s="177">
        <f t="shared" si="1"/>
        <v>2890</v>
      </c>
    </row>
    <row r="30" spans="1:17">
      <c r="A30" s="333" t="s">
        <v>28</v>
      </c>
      <c r="B30" s="128" t="s">
        <v>14</v>
      </c>
      <c r="C30" s="102">
        <v>108.535</v>
      </c>
      <c r="D30" s="102">
        <v>101.524</v>
      </c>
      <c r="E30" s="102">
        <v>104.929</v>
      </c>
      <c r="F30" s="102">
        <v>102.96899999999999</v>
      </c>
      <c r="G30" s="102">
        <v>100.499</v>
      </c>
      <c r="H30" s="102">
        <v>92.213999999999999</v>
      </c>
      <c r="I30" s="102">
        <v>96.626000000000005</v>
      </c>
      <c r="J30" s="132">
        <v>100.565</v>
      </c>
      <c r="K30" s="132">
        <v>95.792000000000002</v>
      </c>
      <c r="L30" s="132">
        <v>101.238</v>
      </c>
      <c r="M30" s="132">
        <v>109.88500000000001</v>
      </c>
      <c r="N30" s="167">
        <v>112.36600000000001</v>
      </c>
      <c r="O30" s="181">
        <f t="shared" si="8"/>
        <v>1.0225781498839697</v>
      </c>
      <c r="Q30" s="177">
        <f t="shared" si="1"/>
        <v>102.26183333333334</v>
      </c>
    </row>
    <row r="31" spans="1:17" ht="15.75" thickBot="1">
      <c r="A31" s="334"/>
      <c r="B31" s="168" t="s">
        <v>15</v>
      </c>
      <c r="C31" s="103">
        <v>0.874</v>
      </c>
      <c r="D31" s="103">
        <v>0.81299999999999994</v>
      </c>
      <c r="E31" s="103">
        <v>0.70799999999999996</v>
      </c>
      <c r="F31" s="103">
        <v>0.45</v>
      </c>
      <c r="G31" s="103">
        <v>0.32400000000000001</v>
      </c>
      <c r="H31" s="103">
        <v>0.377</v>
      </c>
      <c r="I31" s="103">
        <v>0.371</v>
      </c>
      <c r="J31" s="133">
        <v>0.4</v>
      </c>
      <c r="K31" s="133">
        <v>0.39700000000000002</v>
      </c>
      <c r="L31" s="133">
        <v>0.69699999999999995</v>
      </c>
      <c r="M31" s="133">
        <v>0.96</v>
      </c>
      <c r="N31" s="169">
        <v>1.1040000000000001</v>
      </c>
      <c r="O31" s="181">
        <f t="shared" si="8"/>
        <v>1.1500000000000001</v>
      </c>
      <c r="Q31" s="177">
        <f t="shared" si="1"/>
        <v>0.62291666666666667</v>
      </c>
    </row>
    <row r="32" spans="1:17" ht="15.75" thickBot="1">
      <c r="A32" s="350" t="s">
        <v>18</v>
      </c>
      <c r="B32" s="351"/>
      <c r="C32" s="113">
        <f>C5+C6+C7+C8+C10+C11+C13+C14+C16+C17+C19+C20+C22+C23+C25+C26+C28+C29</f>
        <v>76205777</v>
      </c>
      <c r="D32" s="113">
        <f>D5+D6+D7+D8+D10+D11+D13+D14+D16+D17+D19+D20+D22+D23+D25+D26+D28+D29</f>
        <v>65488522</v>
      </c>
      <c r="E32" s="113">
        <f t="shared" ref="E32:L32" si="9">E5+E6+E7+E8+E10+E11+E13+E14+E16+E17+E19+E20+E22+E23+E25+E26+E28+E29</f>
        <v>71688121</v>
      </c>
      <c r="F32" s="113">
        <f t="shared" si="9"/>
        <v>67559318</v>
      </c>
      <c r="G32" s="113">
        <f t="shared" si="9"/>
        <v>66386291</v>
      </c>
      <c r="H32" s="113">
        <f>H5+H6+H7+H8+H10+H11+H13+H14+H16+H17+H19+H20+H22+H23+H25+H26+H28+H29</f>
        <v>59302891</v>
      </c>
      <c r="I32" s="113">
        <f>I5+I6+I7+I8+I10+I11+I13+I14+I16+I17+I19+I20+I22+I23+I25+I26+I28+I29</f>
        <v>62293013</v>
      </c>
      <c r="J32" s="130">
        <f>J5+J6+J7+J8+J10+J11+J13+J14+J16+J17+J19+J20+J22+J23+J25+J26+J28+J29</f>
        <v>65049484</v>
      </c>
      <c r="K32" s="113">
        <f t="shared" si="9"/>
        <v>61904239</v>
      </c>
      <c r="L32" s="113">
        <f t="shared" si="9"/>
        <v>66235360</v>
      </c>
      <c r="M32" s="113">
        <f>M5+M6+M7+M8+M10+M11+M13+M14+M16+M17+M19+M20+M22+M23+M25+M26+M28+M29</f>
        <v>72710062</v>
      </c>
      <c r="N32" s="170">
        <f>N5+N6+N7+N8+N10+N11+N13+N14+N16+N17+N19+N20+N22+N23+N25+N26+N28+N29</f>
        <v>78664131</v>
      </c>
    </row>
    <row r="33" spans="1:15" ht="22.5" customHeight="1"/>
    <row r="34" spans="1:15" ht="22.5" customHeight="1"/>
    <row r="35" spans="1:15" ht="22.5" customHeight="1">
      <c r="M35" s="148"/>
    </row>
    <row r="36" spans="1:15" ht="22.5" customHeight="1">
      <c r="A36" s="115"/>
      <c r="C36" s="123"/>
      <c r="D36" s="60"/>
      <c r="H36" s="115"/>
      <c r="M36" s="148"/>
    </row>
    <row r="37" spans="1:15" ht="22.5" customHeight="1">
      <c r="A37" s="115"/>
      <c r="D37" s="60"/>
      <c r="H37" s="115"/>
      <c r="M37" s="148"/>
    </row>
    <row r="38" spans="1:15" ht="22.5" customHeight="1">
      <c r="A38" s="115"/>
      <c r="C38" s="123"/>
      <c r="D38" s="60"/>
      <c r="H38" s="115"/>
      <c r="M38" s="148"/>
    </row>
    <row r="39" spans="1:15" ht="22.5" customHeight="1">
      <c r="A39" s="115"/>
      <c r="C39" s="115"/>
      <c r="D39" s="115"/>
      <c r="H39" s="115"/>
      <c r="M39" s="115"/>
      <c r="N39" s="156"/>
    </row>
    <row r="40" spans="1:15" ht="22.5" customHeight="1">
      <c r="A40" s="115"/>
      <c r="C40" s="115"/>
      <c r="D40" s="115"/>
      <c r="H40" s="115"/>
      <c r="M40" s="149"/>
      <c r="N40" s="156"/>
    </row>
    <row r="41" spans="1:15" ht="22.5" customHeight="1">
      <c r="A41" s="115"/>
      <c r="C41" s="115"/>
      <c r="D41" s="115"/>
      <c r="F41" s="115"/>
      <c r="H41" s="115"/>
      <c r="I41" s="115"/>
      <c r="J41" s="135"/>
      <c r="M41" s="150"/>
    </row>
    <row r="42" spans="1:15" ht="48" customHeight="1">
      <c r="A42" s="115"/>
      <c r="B42" s="115"/>
      <c r="C42" s="115"/>
      <c r="D42" s="115"/>
      <c r="F42" s="115"/>
      <c r="H42" s="115"/>
      <c r="M42" s="148"/>
    </row>
    <row r="43" spans="1:15" ht="22.5" customHeight="1">
      <c r="A43" s="116"/>
      <c r="B43" s="116"/>
      <c r="C43" s="116"/>
      <c r="E43" s="142"/>
      <c r="G43" s="116"/>
      <c r="H43" s="116"/>
      <c r="J43" s="138"/>
      <c r="L43" s="142"/>
      <c r="M43" s="116"/>
      <c r="N43" s="157"/>
      <c r="O43" s="191"/>
    </row>
    <row r="44" spans="1:15" ht="22.5" customHeight="1">
      <c r="A44" s="116"/>
      <c r="B44" s="116"/>
      <c r="C44" s="116"/>
      <c r="D44" s="60"/>
      <c r="E44" s="142"/>
      <c r="G44" s="116"/>
      <c r="H44" s="115"/>
      <c r="J44" s="138"/>
      <c r="K44" s="142"/>
      <c r="L44" s="142"/>
      <c r="M44" s="116"/>
      <c r="N44" s="157"/>
      <c r="O44" s="191"/>
    </row>
    <row r="45" spans="1:15" ht="22.5" customHeight="1">
      <c r="A45" s="116"/>
      <c r="B45" s="116"/>
      <c r="C45" s="116"/>
      <c r="D45" s="60"/>
      <c r="E45" s="142"/>
      <c r="F45" s="116"/>
      <c r="G45" s="116"/>
      <c r="H45" s="115"/>
      <c r="J45" s="138"/>
      <c r="L45" s="142"/>
      <c r="M45" s="116"/>
      <c r="N45" s="157"/>
      <c r="O45" s="191"/>
    </row>
    <row r="46" spans="1:15" ht="22.5" customHeight="1">
      <c r="A46" s="117"/>
      <c r="B46" s="117"/>
      <c r="C46" s="117"/>
      <c r="D46" s="60"/>
      <c r="E46" s="142"/>
      <c r="F46" s="117"/>
      <c r="G46" s="116"/>
      <c r="H46" s="117"/>
      <c r="J46" s="138"/>
      <c r="K46" s="142"/>
      <c r="L46" s="142"/>
      <c r="M46" s="116"/>
      <c r="N46" s="158"/>
      <c r="O46" s="191"/>
    </row>
    <row r="47" spans="1:15" ht="22.5" customHeight="1">
      <c r="A47" s="117"/>
      <c r="B47" s="117"/>
      <c r="C47" s="117"/>
      <c r="D47" s="117"/>
      <c r="E47" s="142"/>
      <c r="F47" s="117"/>
      <c r="G47" s="117"/>
      <c r="H47" s="117"/>
      <c r="I47" s="117"/>
      <c r="J47" s="138"/>
      <c r="K47" s="142"/>
      <c r="L47" s="142"/>
      <c r="M47" s="117"/>
      <c r="N47" s="158"/>
      <c r="O47" s="191"/>
    </row>
    <row r="48" spans="1:15" ht="22.5" customHeight="1">
      <c r="A48" s="117"/>
      <c r="B48" s="117"/>
      <c r="C48" s="117"/>
      <c r="D48" s="117"/>
      <c r="E48" s="142"/>
      <c r="F48" s="117"/>
      <c r="H48" s="117"/>
      <c r="I48" s="117"/>
      <c r="J48" s="138"/>
      <c r="K48" s="142"/>
      <c r="L48" s="142"/>
      <c r="M48" s="117"/>
      <c r="N48" s="158"/>
      <c r="O48" s="191"/>
    </row>
    <row r="49" spans="1:15" ht="22.5" customHeight="1">
      <c r="A49" s="117"/>
      <c r="B49" s="117"/>
      <c r="C49" s="117"/>
      <c r="D49" s="117"/>
      <c r="E49" s="142"/>
      <c r="F49" s="117"/>
      <c r="G49" s="116"/>
      <c r="H49" s="117"/>
      <c r="I49" s="117"/>
      <c r="J49" s="138"/>
      <c r="K49" s="142"/>
      <c r="L49" s="142"/>
      <c r="M49" s="117"/>
      <c r="N49" s="158"/>
      <c r="O49" s="191"/>
    </row>
    <row r="50" spans="1:15" ht="22.5" customHeight="1">
      <c r="A50" s="117"/>
      <c r="B50" s="117"/>
      <c r="C50" s="117"/>
      <c r="D50" s="117"/>
      <c r="E50" s="142"/>
      <c r="F50" s="117"/>
      <c r="G50" s="116"/>
      <c r="H50" s="117"/>
      <c r="I50" s="117"/>
      <c r="J50" s="138"/>
      <c r="K50" s="142"/>
      <c r="L50" s="142"/>
      <c r="M50" s="117"/>
      <c r="N50" s="158"/>
      <c r="O50" s="191"/>
    </row>
    <row r="51" spans="1:15" ht="22.5" customHeight="1">
      <c r="A51" s="117"/>
      <c r="B51" s="117"/>
      <c r="C51" s="117"/>
      <c r="D51" s="117"/>
      <c r="E51" s="142"/>
      <c r="F51" s="117"/>
      <c r="G51" s="117"/>
      <c r="H51" s="117"/>
      <c r="I51" s="117"/>
      <c r="J51" s="138"/>
      <c r="K51" s="142"/>
      <c r="L51" s="142"/>
      <c r="M51" s="117"/>
      <c r="N51" s="158"/>
      <c r="O51" s="191"/>
    </row>
    <row r="52" spans="1:15" ht="22.5" customHeight="1">
      <c r="A52" s="117"/>
      <c r="B52" s="117"/>
      <c r="C52" s="117"/>
      <c r="D52" s="117"/>
      <c r="E52" s="142"/>
      <c r="F52" s="117"/>
      <c r="G52" s="117"/>
      <c r="H52" s="117"/>
      <c r="I52" s="117"/>
      <c r="J52" s="138"/>
      <c r="K52" s="142"/>
      <c r="L52" s="142"/>
      <c r="M52" s="117"/>
      <c r="N52" s="158"/>
      <c r="O52" s="191"/>
    </row>
    <row r="53" spans="1:15" ht="22.5" customHeight="1">
      <c r="A53" s="117"/>
      <c r="B53" s="117"/>
      <c r="C53" s="117"/>
      <c r="D53" s="117"/>
      <c r="E53" s="142"/>
      <c r="F53" s="117"/>
      <c r="G53" s="117"/>
      <c r="H53" s="117"/>
      <c r="I53" s="117"/>
      <c r="J53" s="138"/>
      <c r="K53" s="142"/>
      <c r="L53" s="142"/>
      <c r="M53" s="117"/>
      <c r="N53" s="158"/>
      <c r="O53" s="191"/>
    </row>
    <row r="54" spans="1:15" ht="22.5" customHeight="1">
      <c r="A54" s="117"/>
      <c r="B54" s="117"/>
      <c r="C54" s="117"/>
      <c r="D54" s="117"/>
      <c r="E54" s="142"/>
      <c r="F54" s="117"/>
      <c r="G54" s="117"/>
      <c r="H54" s="117"/>
      <c r="I54" s="117"/>
      <c r="J54" s="138"/>
      <c r="K54" s="142"/>
      <c r="L54" s="142"/>
      <c r="M54" s="117"/>
      <c r="N54" s="158"/>
      <c r="O54" s="191"/>
    </row>
    <row r="55" spans="1:15" ht="22.5" customHeight="1">
      <c r="A55" s="117"/>
      <c r="B55" s="117"/>
      <c r="C55" s="117"/>
      <c r="D55" s="117"/>
      <c r="E55" s="142"/>
      <c r="F55" s="117"/>
      <c r="G55" s="117"/>
      <c r="H55" s="117"/>
      <c r="I55" s="117"/>
      <c r="J55" s="138"/>
      <c r="K55" s="142"/>
      <c r="L55" s="142"/>
      <c r="M55" s="117"/>
      <c r="N55" s="158"/>
      <c r="O55" s="191"/>
    </row>
    <row r="56" spans="1:15" ht="22.5" customHeight="1">
      <c r="A56" s="117"/>
      <c r="C56" s="117"/>
      <c r="D56" s="117"/>
      <c r="E56" s="142"/>
      <c r="F56" s="117"/>
      <c r="G56" s="117"/>
      <c r="H56" s="117"/>
      <c r="I56" s="117"/>
      <c r="J56" s="138"/>
      <c r="K56" s="142"/>
      <c r="L56" s="142"/>
      <c r="M56" s="117"/>
      <c r="N56" s="158"/>
      <c r="O56" s="191"/>
    </row>
    <row r="57" spans="1:15" ht="22.5" customHeight="1">
      <c r="A57" s="117"/>
      <c r="C57" s="117"/>
      <c r="D57" s="117"/>
      <c r="E57" s="142"/>
      <c r="F57" s="117"/>
      <c r="G57" s="117"/>
      <c r="H57" s="117"/>
      <c r="I57" s="117"/>
      <c r="J57" s="138"/>
      <c r="K57" s="142"/>
      <c r="L57" s="142"/>
      <c r="M57" s="117"/>
      <c r="N57" s="158"/>
      <c r="O57" s="191"/>
    </row>
    <row r="58" spans="1:15" ht="22.5" customHeight="1">
      <c r="A58" s="117"/>
      <c r="B58" s="117"/>
      <c r="C58" s="117"/>
      <c r="D58" s="117"/>
      <c r="E58" s="142"/>
      <c r="F58" s="117"/>
      <c r="G58" s="117"/>
      <c r="H58" s="117"/>
      <c r="I58" s="117"/>
      <c r="J58" s="138"/>
      <c r="K58" s="142"/>
      <c r="L58" s="142"/>
      <c r="M58" s="117"/>
      <c r="N58" s="158"/>
      <c r="O58" s="191"/>
    </row>
    <row r="59" spans="1:15" ht="22.5" customHeight="1">
      <c r="A59" s="117"/>
      <c r="B59" s="117"/>
      <c r="C59" s="117"/>
      <c r="D59" s="117"/>
      <c r="E59" s="142"/>
      <c r="F59" s="117"/>
      <c r="G59" s="117"/>
      <c r="H59" s="117"/>
      <c r="I59" s="117"/>
      <c r="J59" s="138"/>
      <c r="K59" s="142"/>
      <c r="L59" s="142"/>
      <c r="M59" s="117"/>
      <c r="N59" s="158"/>
      <c r="O59" s="191"/>
    </row>
    <row r="60" spans="1:15" ht="22.5" customHeight="1">
      <c r="A60" s="117"/>
      <c r="B60" s="117"/>
      <c r="C60" s="117"/>
      <c r="D60" s="117"/>
      <c r="E60" s="142"/>
      <c r="F60" s="117"/>
      <c r="G60" s="117"/>
      <c r="H60" s="117"/>
      <c r="I60" s="117"/>
      <c r="J60" s="138"/>
      <c r="K60" s="142"/>
      <c r="L60" s="142"/>
      <c r="M60" s="117"/>
      <c r="N60" s="158"/>
      <c r="O60" s="191"/>
    </row>
    <row r="61" spans="1:15" ht="22.5" customHeight="1">
      <c r="A61" s="117"/>
      <c r="B61" s="117"/>
      <c r="C61" s="117"/>
      <c r="D61" s="117"/>
      <c r="E61" s="142"/>
      <c r="F61" s="117"/>
      <c r="G61" s="117"/>
      <c r="H61" s="117"/>
      <c r="I61" s="117"/>
      <c r="J61" s="138"/>
      <c r="K61" s="142"/>
      <c r="L61" s="142"/>
      <c r="M61" s="117"/>
      <c r="N61" s="158"/>
      <c r="O61" s="191"/>
    </row>
    <row r="62" spans="1:15" ht="22.5" customHeight="1">
      <c r="A62" s="117"/>
      <c r="B62" s="117"/>
      <c r="C62" s="117"/>
      <c r="D62" s="117"/>
      <c r="E62" s="142"/>
      <c r="F62" s="117"/>
      <c r="G62" s="117"/>
      <c r="H62" s="117"/>
      <c r="I62" s="117"/>
      <c r="J62" s="138"/>
      <c r="K62" s="142"/>
      <c r="L62" s="142"/>
      <c r="M62" s="117"/>
      <c r="N62" s="158"/>
      <c r="O62" s="191"/>
    </row>
    <row r="63" spans="1:15" ht="22.5" customHeight="1">
      <c r="A63" s="117"/>
      <c r="B63" s="117"/>
      <c r="C63" s="117"/>
      <c r="D63" s="117"/>
      <c r="E63" s="142"/>
      <c r="F63" s="117"/>
      <c r="G63" s="117"/>
      <c r="H63" s="117"/>
      <c r="I63" s="117"/>
      <c r="J63" s="138"/>
      <c r="K63" s="142"/>
      <c r="L63" s="142"/>
      <c r="M63" s="117"/>
      <c r="N63" s="158"/>
      <c r="O63" s="191"/>
    </row>
    <row r="64" spans="1:15" ht="22.5" customHeight="1">
      <c r="A64" s="117"/>
      <c r="B64" s="117"/>
      <c r="C64" s="117"/>
      <c r="D64" s="117"/>
      <c r="E64" s="142"/>
      <c r="F64" s="117"/>
      <c r="G64" s="117"/>
      <c r="H64" s="117"/>
      <c r="I64" s="117"/>
      <c r="J64" s="138"/>
      <c r="K64" s="142"/>
      <c r="L64" s="142"/>
      <c r="M64" s="117"/>
      <c r="N64" s="158"/>
      <c r="O64" s="191"/>
    </row>
    <row r="65" spans="1:15" ht="22.5" customHeight="1">
      <c r="A65" s="117"/>
      <c r="B65" s="117"/>
      <c r="C65" s="117"/>
      <c r="D65" s="117"/>
      <c r="E65" s="142"/>
      <c r="F65" s="117"/>
      <c r="G65" s="117"/>
      <c r="H65" s="117"/>
      <c r="I65" s="117"/>
      <c r="J65" s="138"/>
      <c r="K65" s="142"/>
      <c r="L65" s="142"/>
      <c r="M65" s="117"/>
      <c r="N65" s="158"/>
      <c r="O65" s="191"/>
    </row>
    <row r="66" spans="1:15" ht="22.5" customHeight="1">
      <c r="A66" s="117"/>
      <c r="B66" s="117"/>
      <c r="C66" s="117"/>
      <c r="D66" s="117"/>
      <c r="E66" s="142"/>
      <c r="F66" s="117"/>
      <c r="G66" s="117"/>
      <c r="H66" s="117"/>
      <c r="I66" s="117"/>
      <c r="J66" s="138"/>
      <c r="K66" s="142"/>
      <c r="L66" s="142"/>
      <c r="M66" s="117"/>
      <c r="N66" s="158"/>
      <c r="O66" s="191"/>
    </row>
    <row r="67" spans="1:15" ht="22.5" customHeight="1">
      <c r="A67" s="117"/>
      <c r="B67" s="117"/>
      <c r="C67" s="117"/>
      <c r="D67" s="117"/>
      <c r="E67" s="142"/>
      <c r="F67" s="117"/>
      <c r="G67" s="117"/>
      <c r="H67" s="117"/>
      <c r="I67" s="117"/>
      <c r="J67" s="138"/>
      <c r="K67" s="142"/>
      <c r="L67" s="142"/>
      <c r="M67" s="117"/>
      <c r="N67" s="158"/>
      <c r="O67" s="191"/>
    </row>
    <row r="68" spans="1:15" ht="22.5" customHeight="1">
      <c r="A68" s="117"/>
      <c r="B68" s="117"/>
      <c r="C68" s="117"/>
      <c r="D68" s="117"/>
      <c r="E68" s="142"/>
      <c r="F68" s="117"/>
      <c r="G68" s="117"/>
      <c r="H68" s="117"/>
      <c r="I68" s="117"/>
      <c r="J68" s="138"/>
      <c r="K68" s="142"/>
      <c r="L68" s="142"/>
      <c r="M68" s="117"/>
      <c r="N68" s="158"/>
      <c r="O68" s="191"/>
    </row>
    <row r="69" spans="1:15" ht="22.5" customHeight="1">
      <c r="A69" s="117"/>
      <c r="B69" s="117"/>
      <c r="C69" s="117"/>
      <c r="D69" s="117"/>
      <c r="E69" s="142"/>
      <c r="F69" s="117"/>
      <c r="G69" s="117"/>
      <c r="H69" s="117"/>
      <c r="I69" s="117"/>
      <c r="J69" s="138"/>
      <c r="K69" s="142"/>
      <c r="L69" s="142"/>
      <c r="M69" s="117"/>
      <c r="N69" s="158"/>
      <c r="O69" s="191"/>
    </row>
    <row r="70" spans="1:15" ht="22.5" customHeight="1">
      <c r="A70" s="117"/>
      <c r="B70" s="117"/>
      <c r="C70" s="117"/>
      <c r="D70" s="117"/>
      <c r="E70" s="142"/>
      <c r="F70" s="117"/>
      <c r="G70" s="117"/>
      <c r="H70" s="117"/>
      <c r="I70" s="117"/>
      <c r="J70" s="138"/>
      <c r="K70" s="142"/>
      <c r="L70" s="142"/>
      <c r="M70" s="117"/>
      <c r="N70" s="158"/>
      <c r="O70" s="191"/>
    </row>
    <row r="71" spans="1:15" ht="22.5" customHeight="1">
      <c r="A71" s="117"/>
      <c r="B71" s="117"/>
      <c r="C71" s="117"/>
      <c r="D71" s="117"/>
      <c r="E71" s="142"/>
      <c r="F71" s="117"/>
      <c r="G71" s="117"/>
      <c r="H71" s="117"/>
      <c r="I71" s="117"/>
      <c r="J71" s="138"/>
      <c r="K71" s="142"/>
      <c r="L71" s="142"/>
      <c r="M71" s="117"/>
      <c r="N71" s="158"/>
      <c r="O71" s="191"/>
    </row>
    <row r="72" spans="1:15" ht="22.5" customHeight="1">
      <c r="A72" s="117"/>
      <c r="B72" s="117"/>
      <c r="C72" s="117"/>
      <c r="D72" s="117"/>
      <c r="E72" s="142"/>
      <c r="F72" s="117"/>
      <c r="G72" s="117"/>
      <c r="H72" s="117"/>
      <c r="I72" s="117"/>
      <c r="J72" s="138"/>
      <c r="K72" s="142"/>
      <c r="L72" s="142"/>
      <c r="M72" s="117"/>
      <c r="N72" s="158"/>
      <c r="O72" s="191"/>
    </row>
    <row r="73" spans="1:15" ht="22.5" customHeight="1">
      <c r="A73" s="117"/>
      <c r="B73" s="117"/>
      <c r="C73" s="117"/>
      <c r="D73" s="117"/>
      <c r="E73" s="142"/>
      <c r="F73" s="117"/>
      <c r="G73" s="117"/>
      <c r="H73" s="117"/>
      <c r="I73" s="117"/>
      <c r="J73" s="138"/>
      <c r="K73" s="142"/>
      <c r="L73" s="142"/>
      <c r="M73" s="117"/>
      <c r="N73" s="158"/>
      <c r="O73" s="191"/>
    </row>
    <row r="74" spans="1:15" ht="22.5" customHeight="1">
      <c r="A74" s="117"/>
      <c r="B74" s="117"/>
      <c r="C74" s="117"/>
      <c r="D74" s="117"/>
      <c r="E74" s="142"/>
      <c r="F74" s="117"/>
      <c r="G74" s="117"/>
      <c r="H74" s="117"/>
      <c r="I74" s="117"/>
      <c r="J74" s="138"/>
      <c r="K74" s="142"/>
      <c r="L74" s="142"/>
      <c r="M74" s="117"/>
      <c r="N74" s="158"/>
      <c r="O74" s="191"/>
    </row>
    <row r="75" spans="1:15" ht="22.5" customHeight="1">
      <c r="A75" s="117"/>
      <c r="B75" s="117"/>
      <c r="C75" s="117"/>
      <c r="D75" s="117"/>
      <c r="E75" s="142"/>
      <c r="F75" s="117"/>
      <c r="G75" s="117"/>
      <c r="H75" s="117"/>
      <c r="I75" s="117"/>
      <c r="J75" s="138"/>
      <c r="K75" s="142"/>
      <c r="L75" s="142"/>
      <c r="M75" s="117"/>
      <c r="N75" s="158"/>
      <c r="O75" s="191"/>
    </row>
    <row r="76" spans="1:15" ht="22.5" customHeight="1">
      <c r="A76" s="117"/>
      <c r="B76" s="117"/>
      <c r="C76" s="117"/>
      <c r="D76" s="117"/>
      <c r="E76" s="142"/>
      <c r="F76" s="117"/>
      <c r="G76" s="117"/>
      <c r="H76" s="117"/>
      <c r="I76" s="117"/>
      <c r="J76" s="138"/>
      <c r="K76" s="142"/>
      <c r="L76" s="142"/>
      <c r="M76" s="117"/>
      <c r="N76" s="158"/>
      <c r="O76" s="191"/>
    </row>
    <row r="77" spans="1:15" ht="22.5" customHeight="1">
      <c r="A77" s="117"/>
      <c r="B77" s="117"/>
      <c r="C77" s="117"/>
      <c r="D77" s="117"/>
      <c r="E77" s="142"/>
      <c r="F77" s="117"/>
      <c r="G77" s="117"/>
      <c r="H77" s="117"/>
      <c r="I77" s="117"/>
      <c r="J77" s="138"/>
      <c r="K77" s="142"/>
      <c r="L77" s="142"/>
      <c r="M77" s="117"/>
      <c r="N77" s="158"/>
      <c r="O77" s="191"/>
    </row>
    <row r="78" spans="1:15" ht="22.5" customHeight="1">
      <c r="A78" s="117"/>
      <c r="B78" s="117"/>
      <c r="C78" s="117"/>
      <c r="D78" s="117"/>
      <c r="E78" s="142"/>
      <c r="F78" s="117"/>
      <c r="G78" s="117"/>
      <c r="H78" s="117"/>
      <c r="I78" s="117"/>
      <c r="J78" s="138"/>
      <c r="K78" s="142"/>
      <c r="L78" s="142"/>
      <c r="M78" s="117"/>
      <c r="N78" s="158"/>
      <c r="O78" s="191"/>
    </row>
    <row r="79" spans="1:15" ht="22.5" customHeight="1">
      <c r="A79" s="117"/>
      <c r="B79" s="117"/>
      <c r="C79" s="117"/>
      <c r="D79" s="117"/>
      <c r="E79" s="142"/>
      <c r="F79" s="117"/>
      <c r="G79" s="117"/>
      <c r="H79" s="117"/>
      <c r="I79" s="117"/>
      <c r="J79" s="138"/>
      <c r="K79" s="142"/>
      <c r="L79" s="142"/>
      <c r="M79" s="117"/>
      <c r="N79" s="158"/>
      <c r="O79" s="191"/>
    </row>
  </sheetData>
  <mergeCells count="19">
    <mergeCell ref="A12:A14"/>
    <mergeCell ref="B12:N12"/>
    <mergeCell ref="A2:N2"/>
    <mergeCell ref="A4:A8"/>
    <mergeCell ref="B4:N4"/>
    <mergeCell ref="A9:A11"/>
    <mergeCell ref="B9:N9"/>
    <mergeCell ref="A32:B32"/>
    <mergeCell ref="A15:A17"/>
    <mergeCell ref="B15:N15"/>
    <mergeCell ref="A18:A20"/>
    <mergeCell ref="B18:N18"/>
    <mergeCell ref="A21:A23"/>
    <mergeCell ref="B21:N21"/>
    <mergeCell ref="A24:A26"/>
    <mergeCell ref="B24:N24"/>
    <mergeCell ref="A27:A29"/>
    <mergeCell ref="B27:N27"/>
    <mergeCell ref="A30:A3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9"/>
  <sheetViews>
    <sheetView topLeftCell="A10" zoomScale="70" zoomScaleNormal="70" workbookViewId="0">
      <pane xSplit="2" topLeftCell="C1" activePane="topRight" state="frozen"/>
      <selection pane="topRight" activeCell="W30" sqref="W30:W31"/>
    </sheetView>
  </sheetViews>
  <sheetFormatPr defaultColWidth="9.140625" defaultRowHeight="15"/>
  <cols>
    <col min="1" max="1" width="24.85546875" style="114" customWidth="1"/>
    <col min="2" max="2" width="14.85546875" style="114" customWidth="1"/>
    <col min="3" max="4" width="19.7109375" style="114" customWidth="1"/>
    <col min="5" max="5" width="19.7109375" style="141" customWidth="1"/>
    <col min="6" max="6" width="19.7109375" style="114" customWidth="1"/>
    <col min="7" max="7" width="19.7109375" style="114" hidden="1" customWidth="1"/>
    <col min="8" max="8" width="19.7109375" style="114" customWidth="1"/>
    <col min="9" max="9" width="19.7109375" style="114" hidden="1" customWidth="1"/>
    <col min="10" max="10" width="19.7109375" style="114" customWidth="1"/>
    <col min="11" max="11" width="19.7109375" style="114" hidden="1" customWidth="1"/>
    <col min="12" max="12" width="19.7109375" style="114" customWidth="1"/>
    <col min="13" max="13" width="19.7109375" style="114" hidden="1" customWidth="1"/>
    <col min="14" max="14" width="19.7109375" style="134" customWidth="1"/>
    <col min="15" max="15" width="19.7109375" style="134" hidden="1" customWidth="1"/>
    <col min="16" max="16" width="19.7109375" style="141" customWidth="1"/>
    <col min="17" max="17" width="19.7109375" style="141" hidden="1" customWidth="1"/>
    <col min="18" max="18" width="19.7109375" style="141" customWidth="1"/>
    <col min="19" max="19" width="19.7109375" style="141" hidden="1" customWidth="1"/>
    <col min="20" max="20" width="19.7109375" style="114" customWidth="1"/>
    <col min="21" max="21" width="19.7109375" style="114" hidden="1" customWidth="1"/>
    <col min="22" max="22" width="19.7109375" style="215" customWidth="1"/>
    <col min="23" max="23" width="13.85546875" style="181" bestFit="1" customWidth="1"/>
    <col min="24" max="26" width="9.140625" style="155"/>
    <col min="27" max="16384" width="9.140625" style="114"/>
  </cols>
  <sheetData>
    <row r="2" spans="1:26" ht="42.75" customHeight="1" thickBot="1">
      <c r="A2" s="348" t="s">
        <v>38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</row>
    <row r="3" spans="1:26" s="144" customFormat="1" ht="33" customHeight="1" thickBot="1">
      <c r="A3" s="143" t="s">
        <v>0</v>
      </c>
      <c r="B3" s="143" t="s">
        <v>1</v>
      </c>
      <c r="C3" s="120" t="s">
        <v>2</v>
      </c>
      <c r="D3" s="124" t="s">
        <v>3</v>
      </c>
      <c r="E3" s="124" t="s">
        <v>4</v>
      </c>
      <c r="F3" s="124" t="s">
        <v>5</v>
      </c>
      <c r="G3" s="124"/>
      <c r="H3" s="124" t="s">
        <v>6</v>
      </c>
      <c r="I3" s="124"/>
      <c r="J3" s="124" t="s">
        <v>7</v>
      </c>
      <c r="K3" s="124"/>
      <c r="L3" s="124" t="s">
        <v>8</v>
      </c>
      <c r="M3" s="124"/>
      <c r="N3" s="136" t="s">
        <v>9</v>
      </c>
      <c r="O3" s="136"/>
      <c r="P3" s="124" t="s">
        <v>10</v>
      </c>
      <c r="Q3" s="124"/>
      <c r="R3" s="124" t="s">
        <v>11</v>
      </c>
      <c r="S3" s="124"/>
      <c r="T3" s="124" t="s">
        <v>12</v>
      </c>
      <c r="U3" s="196"/>
      <c r="V3" s="207" t="s">
        <v>13</v>
      </c>
      <c r="W3" s="182"/>
      <c r="X3" s="195"/>
      <c r="Y3" s="195"/>
      <c r="Z3" s="195"/>
    </row>
    <row r="4" spans="1:26" s="144" customFormat="1" ht="21" customHeight="1" thickBot="1">
      <c r="A4" s="352" t="s">
        <v>39</v>
      </c>
      <c r="B4" s="358" t="s">
        <v>20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60"/>
      <c r="W4" s="182"/>
      <c r="X4" s="195"/>
      <c r="Y4" s="195"/>
      <c r="Z4" s="195"/>
    </row>
    <row r="5" spans="1:26" ht="22.5" customHeight="1">
      <c r="A5" s="353"/>
      <c r="B5" s="145" t="s">
        <v>14</v>
      </c>
      <c r="C5" s="159">
        <v>75316546</v>
      </c>
      <c r="D5" s="159">
        <v>70181151</v>
      </c>
      <c r="E5" s="159">
        <v>80139006</v>
      </c>
      <c r="F5" s="159">
        <v>74833238</v>
      </c>
      <c r="G5" s="159">
        <v>0.98735549786937904</v>
      </c>
      <c r="H5" s="184">
        <v>74048781</v>
      </c>
      <c r="I5" s="184">
        <v>0.89251953870918599</v>
      </c>
      <c r="J5" s="160">
        <v>65454665</v>
      </c>
      <c r="K5" s="160">
        <v>1.0504262718871913</v>
      </c>
      <c r="L5" s="160">
        <v>66212481</v>
      </c>
      <c r="M5" s="160">
        <v>1.0475270549332776</v>
      </c>
      <c r="N5" s="161">
        <v>68383752</v>
      </c>
      <c r="O5" s="161">
        <v>0.9470426296417751</v>
      </c>
      <c r="P5" s="162">
        <v>63857871</v>
      </c>
      <c r="Q5" s="162">
        <v>1.0616029251827499</v>
      </c>
      <c r="R5" s="162">
        <v>69585189</v>
      </c>
      <c r="S5" s="162">
        <v>1.0931550771694196</v>
      </c>
      <c r="T5" s="162">
        <v>72890493</v>
      </c>
      <c r="U5" s="197">
        <v>1.0758336815523917</v>
      </c>
      <c r="V5" s="208">
        <v>80071089</v>
      </c>
      <c r="W5" s="194">
        <f>'2021'!C5/'2020'!V5</f>
        <v>0.9315097612822526</v>
      </c>
    </row>
    <row r="6" spans="1:26" ht="22.5" customHeight="1">
      <c r="A6" s="353"/>
      <c r="B6" s="145" t="s">
        <v>15</v>
      </c>
      <c r="C6" s="159">
        <v>1023163</v>
      </c>
      <c r="D6" s="159">
        <v>835356</v>
      </c>
      <c r="E6" s="159">
        <v>740636</v>
      </c>
      <c r="F6" s="159">
        <v>488107</v>
      </c>
      <c r="G6" s="159">
        <v>0.69149080444181898</v>
      </c>
      <c r="H6" s="184">
        <v>328840</v>
      </c>
      <c r="I6" s="184">
        <v>0.93355073114140497</v>
      </c>
      <c r="J6" s="160">
        <v>240379</v>
      </c>
      <c r="K6" s="160">
        <v>0.99089520404784204</v>
      </c>
      <c r="L6" s="160">
        <v>292904</v>
      </c>
      <c r="M6" s="160">
        <v>0.971234422388639</v>
      </c>
      <c r="N6" s="161">
        <v>272519</v>
      </c>
      <c r="O6" s="161">
        <v>1.1977734119187951</v>
      </c>
      <c r="P6" s="162">
        <v>296044</v>
      </c>
      <c r="Q6" s="162">
        <v>1.9504313740026504</v>
      </c>
      <c r="R6" s="162">
        <v>511410</v>
      </c>
      <c r="S6" s="162">
        <v>1.3572350531105335</v>
      </c>
      <c r="T6" s="162">
        <v>665266</v>
      </c>
      <c r="U6" s="197">
        <v>1.2215899013283795</v>
      </c>
      <c r="V6" s="208">
        <v>1186605</v>
      </c>
      <c r="W6" s="181">
        <f>'2021'!C6/'2020'!V6</f>
        <v>1.2964769236603588</v>
      </c>
    </row>
    <row r="7" spans="1:26" ht="22.5" customHeight="1">
      <c r="A7" s="353"/>
      <c r="B7" s="145" t="s">
        <v>16</v>
      </c>
      <c r="C7" s="159">
        <v>829970</v>
      </c>
      <c r="D7" s="159">
        <v>980201</v>
      </c>
      <c r="E7" s="159">
        <v>906268</v>
      </c>
      <c r="F7" s="159">
        <v>652045</v>
      </c>
      <c r="G7" s="159">
        <v>0.88152536282514526</v>
      </c>
      <c r="H7" s="184">
        <v>410907</v>
      </c>
      <c r="I7" s="184">
        <v>0.98449044063113911</v>
      </c>
      <c r="J7" s="160">
        <v>230573</v>
      </c>
      <c r="K7" s="160">
        <v>1.1098057144171576</v>
      </c>
      <c r="L7" s="160">
        <v>242038</v>
      </c>
      <c r="M7" s="160">
        <v>0.81064625779841237</v>
      </c>
      <c r="N7" s="161">
        <v>241185</v>
      </c>
      <c r="O7" s="161">
        <v>0.99321806385630729</v>
      </c>
      <c r="P7" s="162">
        <v>248583</v>
      </c>
      <c r="Q7" s="162">
        <v>1.324689157184781</v>
      </c>
      <c r="R7" s="162">
        <v>325956</v>
      </c>
      <c r="S7" s="162">
        <v>1.2938608743389746</v>
      </c>
      <c r="T7" s="162">
        <v>499732</v>
      </c>
      <c r="U7" s="197">
        <v>1.1697002694102074</v>
      </c>
      <c r="V7" s="208">
        <v>592343</v>
      </c>
      <c r="W7" s="181">
        <f>'2021'!C7/'2020'!V7</f>
        <v>1.2105925114334093</v>
      </c>
    </row>
    <row r="8" spans="1:26" ht="22.5" customHeight="1" thickBot="1">
      <c r="A8" s="354"/>
      <c r="B8" s="146" t="s">
        <v>17</v>
      </c>
      <c r="C8" s="122">
        <v>233824</v>
      </c>
      <c r="D8" s="122">
        <v>245121</v>
      </c>
      <c r="E8" s="122">
        <v>185156</v>
      </c>
      <c r="F8" s="122">
        <v>160193</v>
      </c>
      <c r="G8" s="122">
        <v>0.68904105429369611</v>
      </c>
      <c r="H8" s="184">
        <v>117040</v>
      </c>
      <c r="I8" s="187">
        <v>0.87652865610470876</v>
      </c>
      <c r="J8" s="99">
        <v>85565</v>
      </c>
      <c r="K8" s="99">
        <v>1.1153986349753013</v>
      </c>
      <c r="L8" s="160">
        <v>102708</v>
      </c>
      <c r="M8" s="192">
        <v>0.77276312823980164</v>
      </c>
      <c r="N8" s="140">
        <v>80952</v>
      </c>
      <c r="O8" s="140">
        <v>0.9362012395187751</v>
      </c>
      <c r="P8" s="131">
        <v>78871</v>
      </c>
      <c r="Q8" s="131">
        <v>1.7472741433021808</v>
      </c>
      <c r="R8" s="131">
        <v>122570</v>
      </c>
      <c r="S8" s="131">
        <v>1.2741074214397148</v>
      </c>
      <c r="T8" s="131">
        <v>176328</v>
      </c>
      <c r="U8" s="198">
        <v>1.3016519384563716</v>
      </c>
      <c r="V8" s="208">
        <v>223583</v>
      </c>
      <c r="W8" s="181">
        <f>'2021'!C8/'2020'!V8</f>
        <v>1.087171207113242</v>
      </c>
    </row>
    <row r="9" spans="1:26" ht="22.5" customHeight="1" thickBot="1">
      <c r="A9" s="352" t="s">
        <v>25</v>
      </c>
      <c r="B9" s="358" t="s">
        <v>20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60"/>
    </row>
    <row r="10" spans="1:26" ht="30.75" customHeight="1" thickBot="1">
      <c r="A10" s="353"/>
      <c r="B10" s="147" t="s">
        <v>16</v>
      </c>
      <c r="C10" s="118">
        <v>543652</v>
      </c>
      <c r="D10" s="118">
        <v>466896</v>
      </c>
      <c r="E10" s="178">
        <v>441898</v>
      </c>
      <c r="F10" s="178">
        <v>314600</v>
      </c>
      <c r="G10" s="178">
        <v>0.76192705799993632</v>
      </c>
      <c r="H10" s="178">
        <v>158568</v>
      </c>
      <c r="I10" s="178">
        <v>0.891641956673488</v>
      </c>
      <c r="J10" s="175">
        <v>144122</v>
      </c>
      <c r="K10" s="99">
        <v>0.99123446794558678</v>
      </c>
      <c r="L10" s="160">
        <v>152252</v>
      </c>
      <c r="M10" s="193">
        <v>0.56244473096213687</v>
      </c>
      <c r="N10" s="126">
        <v>190944</v>
      </c>
      <c r="O10" s="126">
        <v>3.2913586173787808</v>
      </c>
      <c r="P10" s="126">
        <v>175234</v>
      </c>
      <c r="Q10" s="126">
        <v>1.2876719322043788</v>
      </c>
      <c r="R10" s="126">
        <v>284935</v>
      </c>
      <c r="S10" s="126">
        <v>1.130811664958117</v>
      </c>
      <c r="T10" s="126">
        <v>359462</v>
      </c>
      <c r="U10" s="199">
        <v>1.4279686165697099</v>
      </c>
      <c r="V10" s="209">
        <v>551240</v>
      </c>
      <c r="W10" s="181">
        <f>'2021'!C10/'2020'!V10</f>
        <v>0.96926021333720336</v>
      </c>
    </row>
    <row r="11" spans="1:26" ht="29.25" customHeight="1" thickBot="1">
      <c r="A11" s="354"/>
      <c r="B11" s="146" t="s">
        <v>17</v>
      </c>
      <c r="C11" s="119">
        <v>20251</v>
      </c>
      <c r="D11" s="119">
        <v>15731</v>
      </c>
      <c r="E11" s="179">
        <v>18776</v>
      </c>
      <c r="F11" s="179">
        <v>17300</v>
      </c>
      <c r="G11" s="179">
        <v>0.40222348916761685</v>
      </c>
      <c r="H11" s="179">
        <v>15014</v>
      </c>
      <c r="I11" s="179">
        <v>1.2792345854004252</v>
      </c>
      <c r="J11" s="176">
        <v>13723</v>
      </c>
      <c r="K11" s="99">
        <v>1.0495844875346261</v>
      </c>
      <c r="L11" s="160">
        <v>15581</v>
      </c>
      <c r="M11" s="192">
        <v>1.2755344418052257</v>
      </c>
      <c r="N11" s="131">
        <v>16345</v>
      </c>
      <c r="O11" s="131">
        <v>0.80736602524312018</v>
      </c>
      <c r="P11" s="131">
        <v>15289</v>
      </c>
      <c r="Q11" s="131">
        <v>12.406714505381855</v>
      </c>
      <c r="R11" s="131">
        <v>13402</v>
      </c>
      <c r="S11" s="131">
        <v>0.13872880130548843</v>
      </c>
      <c r="T11" s="131">
        <v>14069</v>
      </c>
      <c r="U11" s="200">
        <v>8.9471411554496729</v>
      </c>
      <c r="V11" s="210">
        <v>13284</v>
      </c>
      <c r="W11" s="181">
        <f>'2021'!C11/'2020'!V11</f>
        <v>1.0175398976211985</v>
      </c>
    </row>
    <row r="12" spans="1:26" ht="23.25" customHeight="1" thickBot="1">
      <c r="A12" s="352" t="s">
        <v>26</v>
      </c>
      <c r="B12" s="342" t="s">
        <v>20</v>
      </c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4"/>
    </row>
    <row r="13" spans="1:26" ht="22.5" customHeight="1" thickBot="1">
      <c r="A13" s="353"/>
      <c r="B13" s="104" t="s">
        <v>29</v>
      </c>
      <c r="C13" s="98">
        <v>0</v>
      </c>
      <c r="D13" s="98">
        <v>3645</v>
      </c>
      <c r="E13" s="98">
        <v>3368</v>
      </c>
      <c r="F13" s="98">
        <v>1803</v>
      </c>
      <c r="G13" s="98"/>
      <c r="H13" s="185">
        <v>0</v>
      </c>
      <c r="I13" s="185">
        <v>0</v>
      </c>
      <c r="J13" s="186">
        <v>0</v>
      </c>
      <c r="K13" s="99">
        <v>1.1882739938080495</v>
      </c>
      <c r="L13" s="190">
        <v>0</v>
      </c>
      <c r="M13" s="192">
        <v>3.2567985670086308E-4</v>
      </c>
      <c r="N13" s="126">
        <v>0</v>
      </c>
      <c r="O13" s="126">
        <v>1994.5</v>
      </c>
      <c r="P13" s="126">
        <v>0</v>
      </c>
      <c r="Q13" s="126">
        <v>1.1667084482326397</v>
      </c>
      <c r="R13" s="126">
        <v>0</v>
      </c>
      <c r="S13" s="126">
        <v>0</v>
      </c>
      <c r="T13" s="126">
        <v>0</v>
      </c>
      <c r="U13" s="199"/>
      <c r="V13" s="209">
        <v>0</v>
      </c>
      <c r="W13" s="181" t="e">
        <f>'2021'!C13/'2020'!V13</f>
        <v>#DIV/0!</v>
      </c>
    </row>
    <row r="14" spans="1:26" ht="27.75" customHeight="1" thickBot="1">
      <c r="A14" s="354"/>
      <c r="B14" s="106" t="s">
        <v>17</v>
      </c>
      <c r="C14" s="176">
        <v>23906</v>
      </c>
      <c r="D14" s="176">
        <v>21159</v>
      </c>
      <c r="E14" s="180">
        <v>20179</v>
      </c>
      <c r="F14" s="180">
        <v>15231</v>
      </c>
      <c r="G14" s="180">
        <v>0.77966219988833052</v>
      </c>
      <c r="H14" s="180">
        <v>16625</v>
      </c>
      <c r="I14" s="188">
        <v>0.98232029361740225</v>
      </c>
      <c r="J14" s="189">
        <v>13723</v>
      </c>
      <c r="K14" s="188">
        <v>0.95416230008657221</v>
      </c>
      <c r="L14" s="160">
        <v>15581</v>
      </c>
      <c r="M14" s="192">
        <v>1.409340528150518</v>
      </c>
      <c r="N14" s="127">
        <v>16345</v>
      </c>
      <c r="O14" s="127">
        <v>0.7292040795581608</v>
      </c>
      <c r="P14" s="127">
        <v>15289</v>
      </c>
      <c r="Q14" s="127">
        <v>1.145857534501185</v>
      </c>
      <c r="R14" s="127">
        <v>13402</v>
      </c>
      <c r="S14" s="127">
        <v>0.93495539334955391</v>
      </c>
      <c r="T14" s="127">
        <v>14069</v>
      </c>
      <c r="U14" s="201">
        <v>1.1567921582234559</v>
      </c>
      <c r="V14" s="211">
        <v>13284</v>
      </c>
      <c r="W14" s="181">
        <f>'2021'!C14/'2020'!V14</f>
        <v>1.0175398976211985</v>
      </c>
    </row>
    <row r="15" spans="1:26" ht="24" customHeight="1" thickBot="1">
      <c r="A15" s="352" t="s">
        <v>31</v>
      </c>
      <c r="B15" s="342" t="s">
        <v>20</v>
      </c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4"/>
    </row>
    <row r="16" spans="1:26" ht="22.5" customHeight="1">
      <c r="A16" s="353"/>
      <c r="B16" s="104" t="s">
        <v>29</v>
      </c>
      <c r="C16" s="98">
        <v>169027</v>
      </c>
      <c r="D16" s="98">
        <v>180660</v>
      </c>
      <c r="E16" s="98">
        <v>133339</v>
      </c>
      <c r="F16" s="98">
        <v>155323</v>
      </c>
      <c r="G16" s="98">
        <v>0.85566683243873576</v>
      </c>
      <c r="H16" s="185">
        <v>121193</v>
      </c>
      <c r="I16" s="185">
        <v>0.89260769793472483</v>
      </c>
      <c r="J16" s="186">
        <v>93433</v>
      </c>
      <c r="K16" s="185">
        <v>1.121098836948224</v>
      </c>
      <c r="L16" s="185">
        <v>92831</v>
      </c>
      <c r="M16" s="185">
        <v>1.0628260717182541</v>
      </c>
      <c r="N16" s="126">
        <v>105475</v>
      </c>
      <c r="O16" s="126">
        <v>1.0954897914958968</v>
      </c>
      <c r="P16" s="126">
        <v>109553</v>
      </c>
      <c r="Q16" s="126">
        <v>0.880194715838723</v>
      </c>
      <c r="R16" s="126">
        <v>136689</v>
      </c>
      <c r="S16" s="126">
        <v>1.5336811866096032</v>
      </c>
      <c r="T16" s="126">
        <v>134789</v>
      </c>
      <c r="U16" s="199">
        <v>1.1761913863404689</v>
      </c>
      <c r="V16" s="209">
        <v>162032</v>
      </c>
      <c r="W16" s="181">
        <f>'2021'!C16/'2020'!V16</f>
        <v>1.04570084921497</v>
      </c>
    </row>
    <row r="17" spans="1:23" ht="27.75" customHeight="1" thickBot="1">
      <c r="A17" s="354"/>
      <c r="B17" s="106" t="s">
        <v>17</v>
      </c>
      <c r="C17" s="176">
        <v>139</v>
      </c>
      <c r="D17" s="176">
        <v>126</v>
      </c>
      <c r="E17" s="180">
        <v>133</v>
      </c>
      <c r="F17" s="180">
        <v>122</v>
      </c>
      <c r="G17" s="180">
        <v>1.233644859813084</v>
      </c>
      <c r="H17" s="180">
        <v>128</v>
      </c>
      <c r="I17" s="188">
        <v>0.64772727272727271</v>
      </c>
      <c r="J17" s="189">
        <v>92</v>
      </c>
      <c r="K17" s="188">
        <v>1.4093567251461989</v>
      </c>
      <c r="L17" s="188">
        <v>116</v>
      </c>
      <c r="M17" s="188">
        <v>0.89626556016597514</v>
      </c>
      <c r="N17" s="127">
        <v>243</v>
      </c>
      <c r="O17" s="127">
        <v>0.58796296296296291</v>
      </c>
      <c r="P17" s="127">
        <v>256</v>
      </c>
      <c r="Q17" s="127">
        <v>1.078740157480315</v>
      </c>
      <c r="R17" s="127">
        <v>268</v>
      </c>
      <c r="S17" s="127">
        <v>0.99270072992700731</v>
      </c>
      <c r="T17" s="127">
        <v>189</v>
      </c>
      <c r="U17" s="201">
        <v>1.0955882352941178</v>
      </c>
      <c r="V17" s="211">
        <v>202</v>
      </c>
      <c r="W17" s="181">
        <f>'2021'!C17/'2020'!V17</f>
        <v>0.71782178217821779</v>
      </c>
    </row>
    <row r="18" spans="1:23" ht="18" customHeight="1" thickBot="1">
      <c r="A18" s="361" t="s">
        <v>32</v>
      </c>
      <c r="B18" s="342" t="s">
        <v>20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4"/>
    </row>
    <row r="19" spans="1:23" ht="22.5" customHeight="1">
      <c r="A19" s="362"/>
      <c r="B19" s="104" t="s">
        <v>29</v>
      </c>
      <c r="C19" s="98">
        <v>92161</v>
      </c>
      <c r="D19" s="98">
        <v>76152</v>
      </c>
      <c r="E19" s="98">
        <v>65921</v>
      </c>
      <c r="F19" s="98">
        <v>52199</v>
      </c>
      <c r="G19" s="98">
        <v>0.67894873796513144</v>
      </c>
      <c r="H19" s="185">
        <v>25219</v>
      </c>
      <c r="I19" s="185">
        <v>0.88958301395063621</v>
      </c>
      <c r="J19" s="186">
        <v>21501</v>
      </c>
      <c r="K19" s="185">
        <v>1.0398517944078238</v>
      </c>
      <c r="L19" s="185">
        <v>24724</v>
      </c>
      <c r="M19" s="185">
        <v>1.0403960888299635</v>
      </c>
      <c r="N19" s="126">
        <v>25652</v>
      </c>
      <c r="O19" s="126">
        <v>1.1268766675958743</v>
      </c>
      <c r="P19" s="126">
        <v>25365</v>
      </c>
      <c r="Q19" s="126">
        <v>1.5081810792663533</v>
      </c>
      <c r="R19" s="126">
        <v>43621</v>
      </c>
      <c r="S19" s="126">
        <v>1.566815849286501</v>
      </c>
      <c r="T19" s="126">
        <v>63036</v>
      </c>
      <c r="U19" s="199">
        <v>1.3521318438093528</v>
      </c>
      <c r="V19" s="209">
        <v>86347</v>
      </c>
      <c r="W19" s="181">
        <f>'2021'!C19/'2020'!V19</f>
        <v>1.1075080778718427</v>
      </c>
    </row>
    <row r="20" spans="1:23" ht="27.75" customHeight="1" thickBot="1">
      <c r="A20" s="363"/>
      <c r="B20" s="106" t="s">
        <v>17</v>
      </c>
      <c r="C20" s="176">
        <v>415</v>
      </c>
      <c r="D20" s="176">
        <v>408</v>
      </c>
      <c r="E20" s="180">
        <v>370</v>
      </c>
      <c r="F20" s="180">
        <v>97</v>
      </c>
      <c r="G20" s="180">
        <v>0.79577464788732399</v>
      </c>
      <c r="H20" s="180">
        <v>630</v>
      </c>
      <c r="I20" s="188">
        <v>0.91740412979351027</v>
      </c>
      <c r="J20" s="189">
        <v>311</v>
      </c>
      <c r="K20" s="188">
        <v>1.0739549839228295</v>
      </c>
      <c r="L20" s="188">
        <v>343</v>
      </c>
      <c r="M20" s="188">
        <v>0.97904191616766467</v>
      </c>
      <c r="N20" s="127">
        <v>350</v>
      </c>
      <c r="O20" s="127">
        <v>1.0886850152905199</v>
      </c>
      <c r="P20" s="127">
        <v>309</v>
      </c>
      <c r="Q20" s="127">
        <v>0.9803370786516854</v>
      </c>
      <c r="R20" s="127">
        <v>358</v>
      </c>
      <c r="S20" s="127">
        <v>1.1461318051575931</v>
      </c>
      <c r="T20" s="127">
        <v>420</v>
      </c>
      <c r="U20" s="201">
        <v>1.1675</v>
      </c>
      <c r="V20" s="211">
        <v>410</v>
      </c>
      <c r="W20" s="181">
        <f>'2021'!C20/'2020'!V20</f>
        <v>1.0780487804878049</v>
      </c>
    </row>
    <row r="21" spans="1:23" ht="29.25" customHeight="1" thickBot="1">
      <c r="A21" s="352" t="s">
        <v>33</v>
      </c>
      <c r="B21" s="342" t="s">
        <v>20</v>
      </c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4"/>
    </row>
    <row r="22" spans="1:23" ht="19.5" customHeight="1">
      <c r="A22" s="353"/>
      <c r="B22" s="104" t="s">
        <v>29</v>
      </c>
      <c r="C22" s="98">
        <v>21258</v>
      </c>
      <c r="D22" s="98">
        <v>56288</v>
      </c>
      <c r="E22" s="98">
        <v>62339</v>
      </c>
      <c r="F22" s="98">
        <v>43606</v>
      </c>
      <c r="G22" s="98">
        <v>0.60024870862827628</v>
      </c>
      <c r="H22" s="185">
        <v>16222</v>
      </c>
      <c r="I22" s="185">
        <v>1.0479150066401062</v>
      </c>
      <c r="J22" s="186">
        <v>38957</v>
      </c>
      <c r="K22" s="185">
        <v>0.77376184924215541</v>
      </c>
      <c r="L22" s="185">
        <v>14258</v>
      </c>
      <c r="M22" s="185">
        <v>1.0677410901467506</v>
      </c>
      <c r="N22" s="126">
        <v>15986</v>
      </c>
      <c r="O22" s="126">
        <v>1.297275739354522</v>
      </c>
      <c r="P22" s="126">
        <v>24265</v>
      </c>
      <c r="Q22" s="126">
        <v>0.87158870548171974</v>
      </c>
      <c r="R22" s="126">
        <v>20407</v>
      </c>
      <c r="S22" s="126">
        <v>1.364445409159974</v>
      </c>
      <c r="T22" s="126">
        <v>0</v>
      </c>
      <c r="U22" s="199">
        <v>1.0455774737511931</v>
      </c>
      <c r="V22" s="209">
        <v>0</v>
      </c>
      <c r="W22" s="181" t="e">
        <f>'2021'!C22/'2020'!V22</f>
        <v>#DIV/0!</v>
      </c>
    </row>
    <row r="23" spans="1:23" ht="27.75" customHeight="1" thickBot="1">
      <c r="A23" s="354"/>
      <c r="B23" s="106" t="s">
        <v>17</v>
      </c>
      <c r="C23" s="176">
        <v>8143</v>
      </c>
      <c r="D23" s="176">
        <v>6152</v>
      </c>
      <c r="E23" s="180">
        <v>633</v>
      </c>
      <c r="F23" s="180">
        <v>5521</v>
      </c>
      <c r="G23" s="180">
        <v>0.6272630457933972</v>
      </c>
      <c r="H23" s="180">
        <v>937</v>
      </c>
      <c r="I23" s="188">
        <v>2.4057724957555178</v>
      </c>
      <c r="J23" s="189">
        <v>772</v>
      </c>
      <c r="K23" s="188">
        <v>0.60197600564573039</v>
      </c>
      <c r="L23" s="188">
        <v>848</v>
      </c>
      <c r="M23" s="188">
        <v>1.3821805392731537</v>
      </c>
      <c r="N23" s="127">
        <v>1047</v>
      </c>
      <c r="O23" s="127">
        <v>0.70313825275657338</v>
      </c>
      <c r="P23" s="127">
        <v>87</v>
      </c>
      <c r="Q23" s="127">
        <v>1.8902291917973462</v>
      </c>
      <c r="R23" s="127">
        <v>555</v>
      </c>
      <c r="S23" s="127">
        <v>2.7817485641352904</v>
      </c>
      <c r="T23" s="127">
        <v>5666</v>
      </c>
      <c r="U23" s="201">
        <v>1.2326221610461114</v>
      </c>
      <c r="V23" s="211">
        <v>5792</v>
      </c>
      <c r="W23" s="181">
        <f>'2021'!C23/'2020'!V23</f>
        <v>1.1899171270718232</v>
      </c>
    </row>
    <row r="24" spans="1:23" ht="25.5" customHeight="1" thickBot="1">
      <c r="A24" s="352" t="s">
        <v>34</v>
      </c>
      <c r="B24" s="342" t="s">
        <v>20</v>
      </c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4"/>
    </row>
    <row r="25" spans="1:23" ht="22.5" customHeight="1">
      <c r="A25" s="353"/>
      <c r="B25" s="104" t="s">
        <v>29</v>
      </c>
      <c r="C25" s="98">
        <v>8213</v>
      </c>
      <c r="D25" s="98">
        <v>7737</v>
      </c>
      <c r="E25" s="98">
        <v>7472</v>
      </c>
      <c r="F25" s="98">
        <v>7458</v>
      </c>
      <c r="G25" s="98">
        <v>1.0609423676012462</v>
      </c>
      <c r="H25" s="185">
        <v>6066</v>
      </c>
      <c r="I25" s="185">
        <v>1.004587997797761</v>
      </c>
      <c r="J25" s="186">
        <v>5206</v>
      </c>
      <c r="K25" s="185">
        <v>1.0509682133723055</v>
      </c>
      <c r="L25" s="185">
        <v>7458</v>
      </c>
      <c r="M25" s="185">
        <v>1.2463062749869633</v>
      </c>
      <c r="N25" s="126">
        <v>7576</v>
      </c>
      <c r="O25" s="126">
        <v>0.85285913528591351</v>
      </c>
      <c r="P25" s="126">
        <v>7196</v>
      </c>
      <c r="Q25" s="126">
        <v>1.0948487326246934</v>
      </c>
      <c r="R25" s="126">
        <v>6823</v>
      </c>
      <c r="S25" s="126">
        <v>1.157430918595967</v>
      </c>
      <c r="T25" s="126">
        <v>8030</v>
      </c>
      <c r="U25" s="199">
        <v>0.95612337075751708</v>
      </c>
      <c r="V25" s="209">
        <v>7591</v>
      </c>
      <c r="W25" s="181">
        <f>'2021'!C25/'2020'!V25</f>
        <v>1.0032933737320511</v>
      </c>
    </row>
    <row r="26" spans="1:23" ht="27.75" customHeight="1" thickBot="1">
      <c r="A26" s="354"/>
      <c r="B26" s="106" t="s">
        <v>17</v>
      </c>
      <c r="C26" s="176">
        <v>3380</v>
      </c>
      <c r="D26" s="176">
        <v>3551</v>
      </c>
      <c r="E26" s="176">
        <v>2466</v>
      </c>
      <c r="F26" s="176">
        <v>1433</v>
      </c>
      <c r="G26" s="183">
        <v>4.4280442804428041E-2</v>
      </c>
      <c r="H26" s="180">
        <v>451</v>
      </c>
      <c r="I26" s="188">
        <v>5.2222222222222223</v>
      </c>
      <c r="J26" s="189">
        <v>406</v>
      </c>
      <c r="K26" s="188">
        <v>0.93085106382978722</v>
      </c>
      <c r="L26" s="188">
        <v>31</v>
      </c>
      <c r="M26" s="188">
        <v>1.1285714285714286</v>
      </c>
      <c r="N26" s="127">
        <v>317</v>
      </c>
      <c r="O26" s="127">
        <v>2.0253164556962026E-2</v>
      </c>
      <c r="P26" s="127">
        <v>335</v>
      </c>
      <c r="Q26" s="127">
        <v>146.375</v>
      </c>
      <c r="R26" s="127">
        <v>797</v>
      </c>
      <c r="S26" s="127">
        <v>2.0247651579846284</v>
      </c>
      <c r="T26" s="127">
        <v>2297</v>
      </c>
      <c r="U26" s="201">
        <v>1.412905946857866</v>
      </c>
      <c r="V26" s="211">
        <v>2415</v>
      </c>
      <c r="W26" s="181">
        <f>'2021'!C26/'2020'!V26</f>
        <v>1.4298136645962733</v>
      </c>
    </row>
    <row r="27" spans="1:23" ht="28.5" customHeight="1" thickBot="1">
      <c r="A27" s="352" t="s">
        <v>35</v>
      </c>
      <c r="B27" s="347" t="s">
        <v>20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9"/>
    </row>
    <row r="28" spans="1:23" ht="22.5" customHeight="1">
      <c r="A28" s="353"/>
      <c r="B28" s="104" t="s">
        <v>29</v>
      </c>
      <c r="C28" s="98">
        <v>17738</v>
      </c>
      <c r="D28" s="98">
        <v>17165</v>
      </c>
      <c r="E28" s="98">
        <v>13198</v>
      </c>
      <c r="F28" s="98">
        <v>11195</v>
      </c>
      <c r="G28" s="98">
        <v>0.5109020116807268</v>
      </c>
      <c r="H28" s="185">
        <v>6143</v>
      </c>
      <c r="I28" s="185">
        <v>0.43998475803378634</v>
      </c>
      <c r="J28" s="186">
        <v>3483</v>
      </c>
      <c r="K28" s="185">
        <v>1.0744803695150116</v>
      </c>
      <c r="L28" s="185">
        <v>4453</v>
      </c>
      <c r="M28" s="185">
        <v>1.1200967221923697</v>
      </c>
      <c r="N28" s="126">
        <v>3840</v>
      </c>
      <c r="O28" s="126">
        <v>1.2012473015111538</v>
      </c>
      <c r="P28" s="126">
        <v>3622</v>
      </c>
      <c r="Q28" s="126">
        <v>2.1603434504792332</v>
      </c>
      <c r="R28" s="126">
        <v>8600</v>
      </c>
      <c r="S28" s="126">
        <v>1.262039005453369</v>
      </c>
      <c r="T28" s="126">
        <v>13690</v>
      </c>
      <c r="U28" s="199">
        <v>1.1695473853815732</v>
      </c>
      <c r="V28" s="209">
        <v>17162</v>
      </c>
      <c r="W28" s="181">
        <f>'2021'!C28/'2020'!V28</f>
        <v>1.1563920289010605</v>
      </c>
    </row>
    <row r="29" spans="1:23" ht="27.75" customHeight="1" thickBot="1">
      <c r="A29" s="354"/>
      <c r="B29" s="106" t="s">
        <v>17</v>
      </c>
      <c r="C29" s="176">
        <v>4499</v>
      </c>
      <c r="D29" s="176">
        <v>4195</v>
      </c>
      <c r="E29" s="176">
        <v>5422</v>
      </c>
      <c r="F29" s="176">
        <v>3711</v>
      </c>
      <c r="G29" s="183">
        <v>0.77482578397212543</v>
      </c>
      <c r="H29" s="180">
        <v>1738</v>
      </c>
      <c r="I29" s="188">
        <v>0.4856661045531197</v>
      </c>
      <c r="J29" s="189">
        <v>842</v>
      </c>
      <c r="K29" s="188">
        <v>1.9525462962962963</v>
      </c>
      <c r="L29" s="188">
        <v>349</v>
      </c>
      <c r="M29" s="188">
        <v>0.70895080023710733</v>
      </c>
      <c r="N29" s="127">
        <v>1042</v>
      </c>
      <c r="O29" s="127">
        <v>1.1496655518394649</v>
      </c>
      <c r="P29" s="127">
        <v>996</v>
      </c>
      <c r="Q29" s="127">
        <v>1.472</v>
      </c>
      <c r="R29" s="127">
        <v>482</v>
      </c>
      <c r="S29" s="127">
        <v>1.3265810276679841</v>
      </c>
      <c r="T29" s="127">
        <v>3656</v>
      </c>
      <c r="U29" s="201">
        <v>1.9433891992551211</v>
      </c>
      <c r="V29" s="211">
        <v>1187</v>
      </c>
      <c r="W29" s="181">
        <f>'2021'!C29/'2020'!V29</f>
        <v>1.0581297388374051</v>
      </c>
    </row>
    <row r="30" spans="1:23" ht="15.75" thickBot="1">
      <c r="A30" s="333" t="s">
        <v>28</v>
      </c>
      <c r="B30" s="128" t="s">
        <v>14</v>
      </c>
      <c r="C30" s="102">
        <v>111.25699999999999</v>
      </c>
      <c r="D30" s="102">
        <v>114.34099999999999</v>
      </c>
      <c r="E30" s="102">
        <v>117.532</v>
      </c>
      <c r="F30" s="102">
        <v>116.25699999999999</v>
      </c>
      <c r="G30" s="102">
        <v>0.97601219784595361</v>
      </c>
      <c r="H30" s="102">
        <v>109.378</v>
      </c>
      <c r="I30" s="102">
        <v>0.91756136876983851</v>
      </c>
      <c r="J30" s="102">
        <v>103.483</v>
      </c>
      <c r="K30" s="102">
        <v>1.047845229574685</v>
      </c>
      <c r="L30" s="102">
        <v>104.771</v>
      </c>
      <c r="M30" s="188">
        <v>1.0407654254548464</v>
      </c>
      <c r="N30" s="132">
        <v>105.36</v>
      </c>
      <c r="O30" s="132">
        <v>0.95253815939939346</v>
      </c>
      <c r="P30" s="132">
        <v>104.85599999999999</v>
      </c>
      <c r="Q30" s="132">
        <v>1.0568523467512945</v>
      </c>
      <c r="R30" s="132">
        <v>109.438</v>
      </c>
      <c r="S30" s="132">
        <v>1.0854125921096822</v>
      </c>
      <c r="T30" s="132">
        <v>112.55199999999999</v>
      </c>
      <c r="U30" s="202">
        <v>1.0225781498839697</v>
      </c>
      <c r="V30" s="212">
        <v>120.67400000000001</v>
      </c>
      <c r="W30" s="181">
        <f>'2021'!C30/'2020'!V30</f>
        <v>0.94031854417687311</v>
      </c>
    </row>
    <row r="31" spans="1:23" ht="15.75" thickBot="1">
      <c r="A31" s="334"/>
      <c r="B31" s="168" t="s">
        <v>15</v>
      </c>
      <c r="C31" s="103">
        <v>1.0649999999999999</v>
      </c>
      <c r="D31" s="103">
        <v>0.91600000000000004</v>
      </c>
      <c r="E31" s="103">
        <v>0.77600000000000002</v>
      </c>
      <c r="F31" s="103">
        <v>0.51800000000000002</v>
      </c>
      <c r="G31" s="103">
        <v>0.72</v>
      </c>
      <c r="H31" s="103">
        <v>0.36499999999999999</v>
      </c>
      <c r="I31" s="103">
        <v>1.1635802469135803</v>
      </c>
      <c r="J31" s="103">
        <v>0.29799999999999999</v>
      </c>
      <c r="K31" s="103">
        <v>0.98408488063660471</v>
      </c>
      <c r="L31" s="103">
        <v>0.372</v>
      </c>
      <c r="M31" s="188">
        <v>1.0781671159029651</v>
      </c>
      <c r="N31" s="133">
        <v>0.38200000000000001</v>
      </c>
      <c r="O31" s="133">
        <v>0.99250000000000005</v>
      </c>
      <c r="P31" s="133">
        <v>0.441</v>
      </c>
      <c r="Q31" s="133">
        <v>1.7556675062972291</v>
      </c>
      <c r="R31" s="133">
        <v>0.66400000000000003</v>
      </c>
      <c r="S31" s="133">
        <v>1.3773314203730274</v>
      </c>
      <c r="T31" s="133">
        <v>0.73299999999999998</v>
      </c>
      <c r="U31" s="203">
        <v>1.1500000000000001</v>
      </c>
      <c r="V31" s="213">
        <v>1.0960000000000001</v>
      </c>
      <c r="W31" s="181">
        <f>'2021'!C31/'2020'!V31</f>
        <v>1.0948905109489049</v>
      </c>
    </row>
    <row r="32" spans="1:23" ht="15.75" thickBot="1">
      <c r="A32" s="350" t="s">
        <v>18</v>
      </c>
      <c r="B32" s="351"/>
      <c r="C32" s="113">
        <f>C5+C6+C7+C8+C10+C11+C13+C14+C16+C17+C19+C20+C22+C23+C25+C26+C28+C29</f>
        <v>78316285</v>
      </c>
      <c r="D32" s="113">
        <f>D5+D6+D7+D8+D10+D11+D13+D14+D16+D17+D19+D20+D22+D23+D25+D26+D28+D29</f>
        <v>73101694</v>
      </c>
      <c r="E32" s="113">
        <f t="shared" ref="E32:R32" si="0">E5+E6+E7+E8+E10+E11+E13+E14+E16+E17+E19+E20+E22+E23+E25+E26+E28+E29</f>
        <v>82746580</v>
      </c>
      <c r="F32" s="113">
        <f t="shared" si="0"/>
        <v>76763182</v>
      </c>
      <c r="G32" s="113"/>
      <c r="H32" s="113">
        <f t="shared" si="0"/>
        <v>75274502</v>
      </c>
      <c r="I32" s="113"/>
      <c r="J32" s="113">
        <f>J5+J6+J7+J8+J10+J11+J13+J14+J16+J17+J19+J20+J22+J23+J25+J26+J28+J29</f>
        <v>66347753</v>
      </c>
      <c r="K32" s="113"/>
      <c r="L32" s="113">
        <f>L5+L6+L7+L8+L10+L11+L13+L14+L16+L17+L19+L20+L22+L23+L25+L26+L28+L29</f>
        <v>67178956</v>
      </c>
      <c r="M32" s="113"/>
      <c r="N32" s="130">
        <f>N5+N6+N7+N8+N10+N11+N13+N14+N16+N17+N19+N20+N22+N23+N25+N26+N28+N29</f>
        <v>69363570</v>
      </c>
      <c r="O32" s="130"/>
      <c r="P32" s="113">
        <f t="shared" si="0"/>
        <v>64859165</v>
      </c>
      <c r="Q32" s="113"/>
      <c r="R32" s="113">
        <f t="shared" si="0"/>
        <v>71075464</v>
      </c>
      <c r="S32" s="113"/>
      <c r="T32" s="113">
        <f>T5+T6+T7+T8+T10+T11+T13+T14+T16+T17+T19+T20+T22+T23+T25+T26+T28+T29</f>
        <v>74851192</v>
      </c>
      <c r="U32" s="204"/>
      <c r="V32" s="214">
        <f>V5+V6+V7+V8+V10+V11+V13+V14+V16+V17+V19+V20+V22+V23+V25+V26+V28+V29</f>
        <v>82934566</v>
      </c>
    </row>
    <row r="33" spans="1:23" ht="22.5" customHeight="1"/>
    <row r="34" spans="1:23" ht="22.5" customHeight="1"/>
    <row r="35" spans="1:23" ht="22.5" customHeight="1">
      <c r="T35" s="148"/>
      <c r="U35" s="148"/>
    </row>
    <row r="36" spans="1:23" ht="22.5" customHeight="1">
      <c r="A36" s="115"/>
      <c r="C36" s="123"/>
      <c r="D36" s="60"/>
      <c r="J36" s="115"/>
      <c r="K36" s="115"/>
      <c r="T36" s="148"/>
      <c r="U36" s="148"/>
    </row>
    <row r="37" spans="1:23" ht="22.5" customHeight="1">
      <c r="A37" s="115"/>
      <c r="D37" s="60"/>
      <c r="J37" s="115"/>
      <c r="K37" s="115"/>
      <c r="T37" s="148"/>
      <c r="U37" s="148"/>
    </row>
    <row r="38" spans="1:23" ht="22.5" customHeight="1">
      <c r="A38" s="115"/>
      <c r="C38" s="123"/>
      <c r="D38" s="60"/>
      <c r="J38" s="115"/>
      <c r="K38" s="115"/>
      <c r="T38" s="148"/>
      <c r="U38" s="148"/>
    </row>
    <row r="39" spans="1:23" ht="22.5" customHeight="1">
      <c r="A39" s="115"/>
      <c r="C39" s="115"/>
      <c r="D39" s="115"/>
      <c r="J39" s="115"/>
      <c r="K39" s="115"/>
      <c r="T39" s="115"/>
      <c r="U39" s="115"/>
      <c r="V39" s="216"/>
    </row>
    <row r="40" spans="1:23" ht="22.5" customHeight="1">
      <c r="A40" s="115"/>
      <c r="C40" s="115"/>
      <c r="D40" s="115"/>
      <c r="J40" s="115"/>
      <c r="K40" s="115"/>
      <c r="T40" s="149"/>
      <c r="U40" s="149"/>
      <c r="V40" s="216"/>
    </row>
    <row r="41" spans="1:23" ht="22.5" customHeight="1">
      <c r="A41" s="115"/>
      <c r="C41" s="115"/>
      <c r="D41" s="115"/>
      <c r="F41" s="115"/>
      <c r="G41" s="115"/>
      <c r="J41" s="115"/>
      <c r="K41" s="115"/>
      <c r="L41" s="115"/>
      <c r="M41" s="115"/>
      <c r="N41" s="135"/>
      <c r="O41" s="135"/>
      <c r="T41" s="150"/>
      <c r="U41" s="150"/>
    </row>
    <row r="42" spans="1:23" ht="48" customHeight="1">
      <c r="A42" s="115"/>
      <c r="B42" s="115"/>
      <c r="C42" s="115"/>
      <c r="D42" s="115"/>
      <c r="F42" s="115"/>
      <c r="G42" s="115"/>
      <c r="J42" s="115"/>
      <c r="K42" s="115"/>
      <c r="T42" s="148"/>
      <c r="U42" s="148"/>
    </row>
    <row r="43" spans="1:23" ht="22.5" customHeight="1">
      <c r="A43" s="116"/>
      <c r="B43" s="116"/>
      <c r="C43" s="116"/>
      <c r="E43" s="142"/>
      <c r="H43" s="116"/>
      <c r="I43" s="116"/>
      <c r="J43" s="116"/>
      <c r="K43" s="116"/>
      <c r="N43" s="138"/>
      <c r="O43" s="138"/>
      <c r="R43" s="142"/>
      <c r="S43" s="142"/>
      <c r="T43" s="116"/>
      <c r="U43" s="116"/>
      <c r="V43" s="217"/>
      <c r="W43" s="191"/>
    </row>
    <row r="44" spans="1:23" ht="22.5" customHeight="1">
      <c r="A44" s="116"/>
      <c r="B44" s="116"/>
      <c r="C44" s="116"/>
      <c r="D44" s="60"/>
      <c r="E44" s="142"/>
      <c r="H44" s="116"/>
      <c r="I44" s="116"/>
      <c r="J44" s="115"/>
      <c r="K44" s="115"/>
      <c r="N44" s="138"/>
      <c r="O44" s="138"/>
      <c r="P44" s="142"/>
      <c r="Q44" s="142"/>
      <c r="R44" s="142"/>
      <c r="S44" s="142"/>
      <c r="T44" s="116"/>
      <c r="U44" s="116"/>
      <c r="V44" s="217"/>
      <c r="W44" s="191"/>
    </row>
    <row r="45" spans="1:23" ht="22.5" customHeight="1">
      <c r="A45" s="116"/>
      <c r="B45" s="116"/>
      <c r="C45" s="116"/>
      <c r="D45" s="60"/>
      <c r="E45" s="142"/>
      <c r="F45" s="116"/>
      <c r="G45" s="116"/>
      <c r="H45" s="116"/>
      <c r="I45" s="116"/>
      <c r="J45" s="115"/>
      <c r="K45" s="115"/>
      <c r="N45" s="138"/>
      <c r="O45" s="138"/>
      <c r="R45" s="142"/>
      <c r="S45" s="142"/>
      <c r="T45" s="116"/>
      <c r="U45" s="116"/>
      <c r="V45" s="217"/>
      <c r="W45" s="191"/>
    </row>
    <row r="46" spans="1:23" ht="22.5" customHeight="1">
      <c r="A46" s="117"/>
      <c r="B46" s="117"/>
      <c r="C46" s="117"/>
      <c r="D46" s="60"/>
      <c r="E46" s="142"/>
      <c r="F46" s="117"/>
      <c r="G46" s="117"/>
      <c r="H46" s="116"/>
      <c r="I46" s="116"/>
      <c r="J46" s="117"/>
      <c r="K46" s="117"/>
      <c r="N46" s="138"/>
      <c r="O46" s="138"/>
      <c r="P46" s="142"/>
      <c r="Q46" s="142"/>
      <c r="R46" s="142"/>
      <c r="S46" s="142"/>
      <c r="T46" s="116"/>
      <c r="U46" s="116"/>
      <c r="V46" s="218"/>
      <c r="W46" s="191"/>
    </row>
    <row r="47" spans="1:23" ht="22.5" customHeight="1">
      <c r="A47" s="117"/>
      <c r="B47" s="117"/>
      <c r="C47" s="117"/>
      <c r="D47" s="117"/>
      <c r="E47" s="142"/>
      <c r="F47" s="117"/>
      <c r="G47" s="117"/>
      <c r="H47" s="117"/>
      <c r="I47" s="117"/>
      <c r="J47" s="117"/>
      <c r="K47" s="117"/>
      <c r="L47" s="117"/>
      <c r="M47" s="117"/>
      <c r="N47" s="138"/>
      <c r="O47" s="138"/>
      <c r="P47" s="142"/>
      <c r="Q47" s="142"/>
      <c r="R47" s="142"/>
      <c r="S47" s="142"/>
      <c r="T47" s="117"/>
      <c r="U47" s="117"/>
      <c r="V47" s="218"/>
      <c r="W47" s="191"/>
    </row>
    <row r="48" spans="1:23" ht="22.5" customHeight="1">
      <c r="A48" s="117"/>
      <c r="B48" s="117"/>
      <c r="C48" s="117"/>
      <c r="D48" s="117"/>
      <c r="E48" s="142"/>
      <c r="F48" s="117"/>
      <c r="G48" s="117"/>
      <c r="J48" s="117"/>
      <c r="K48" s="117"/>
      <c r="L48" s="117"/>
      <c r="M48" s="117"/>
      <c r="N48" s="138"/>
      <c r="O48" s="138"/>
      <c r="P48" s="142"/>
      <c r="Q48" s="142"/>
      <c r="R48" s="142"/>
      <c r="S48" s="142"/>
      <c r="T48" s="117"/>
      <c r="U48" s="117"/>
      <c r="V48" s="218"/>
      <c r="W48" s="191"/>
    </row>
    <row r="49" spans="1:23" ht="22.5" customHeight="1">
      <c r="A49" s="117"/>
      <c r="B49" s="117"/>
      <c r="C49" s="117"/>
      <c r="D49" s="117"/>
      <c r="E49" s="142"/>
      <c r="F49" s="117"/>
      <c r="G49" s="117"/>
      <c r="H49" s="116"/>
      <c r="I49" s="116"/>
      <c r="J49" s="117"/>
      <c r="K49" s="117"/>
      <c r="L49" s="117"/>
      <c r="M49" s="117"/>
      <c r="N49" s="138"/>
      <c r="O49" s="138"/>
      <c r="P49" s="142"/>
      <c r="Q49" s="142"/>
      <c r="R49" s="142"/>
      <c r="S49" s="142"/>
      <c r="T49" s="117"/>
      <c r="U49" s="117"/>
      <c r="V49" s="218"/>
      <c r="W49" s="191"/>
    </row>
    <row r="50" spans="1:23" ht="22.5" customHeight="1">
      <c r="A50" s="117"/>
      <c r="B50" s="117"/>
      <c r="C50" s="117"/>
      <c r="D50" s="117"/>
      <c r="E50" s="142"/>
      <c r="F50" s="117"/>
      <c r="G50" s="117"/>
      <c r="H50" s="116"/>
      <c r="I50" s="116"/>
      <c r="J50" s="117"/>
      <c r="K50" s="117"/>
      <c r="L50" s="117"/>
      <c r="M50" s="117"/>
      <c r="N50" s="138"/>
      <c r="O50" s="138"/>
      <c r="P50" s="142"/>
      <c r="Q50" s="142"/>
      <c r="R50" s="142"/>
      <c r="S50" s="142"/>
      <c r="T50" s="117"/>
      <c r="U50" s="117"/>
      <c r="V50" s="218"/>
      <c r="W50" s="191"/>
    </row>
    <row r="51" spans="1:23" ht="22.5" customHeight="1">
      <c r="A51" s="117"/>
      <c r="B51" s="117"/>
      <c r="C51" s="117"/>
      <c r="D51" s="117"/>
      <c r="E51" s="142"/>
      <c r="F51" s="117"/>
      <c r="G51" s="117"/>
      <c r="H51" s="117"/>
      <c r="I51" s="117"/>
      <c r="J51" s="117"/>
      <c r="K51" s="117"/>
      <c r="L51" s="117"/>
      <c r="M51" s="117"/>
      <c r="N51" s="138"/>
      <c r="O51" s="138"/>
      <c r="P51" s="142"/>
      <c r="Q51" s="142"/>
      <c r="R51" s="142"/>
      <c r="S51" s="142"/>
      <c r="T51" s="117"/>
      <c r="U51" s="117"/>
      <c r="V51" s="218"/>
      <c r="W51" s="191"/>
    </row>
    <row r="52" spans="1:23" ht="22.5" customHeight="1">
      <c r="A52" s="117"/>
      <c r="B52" s="117"/>
      <c r="C52" s="117"/>
      <c r="D52" s="117"/>
      <c r="E52" s="142"/>
      <c r="F52" s="117"/>
      <c r="G52" s="117"/>
      <c r="H52" s="117"/>
      <c r="I52" s="117"/>
      <c r="J52" s="117"/>
      <c r="K52" s="117"/>
      <c r="L52" s="117"/>
      <c r="M52" s="117"/>
      <c r="N52" s="138"/>
      <c r="O52" s="138"/>
      <c r="P52" s="142"/>
      <c r="Q52" s="142"/>
      <c r="R52" s="142"/>
      <c r="S52" s="142"/>
      <c r="T52" s="117"/>
      <c r="U52" s="117"/>
      <c r="V52" s="218"/>
      <c r="W52" s="191"/>
    </row>
    <row r="53" spans="1:23" ht="22.5" customHeight="1">
      <c r="A53" s="117"/>
      <c r="B53" s="117"/>
      <c r="C53" s="117"/>
      <c r="D53" s="117"/>
      <c r="E53" s="142"/>
      <c r="F53" s="117"/>
      <c r="G53" s="117"/>
      <c r="H53" s="117"/>
      <c r="I53" s="117"/>
      <c r="J53" s="117"/>
      <c r="K53" s="117"/>
      <c r="L53" s="117"/>
      <c r="M53" s="117"/>
      <c r="N53" s="138"/>
      <c r="O53" s="138"/>
      <c r="P53" s="142"/>
      <c r="Q53" s="142"/>
      <c r="R53" s="142"/>
      <c r="S53" s="142"/>
      <c r="T53" s="117"/>
      <c r="U53" s="117"/>
      <c r="V53" s="218"/>
      <c r="W53" s="191"/>
    </row>
    <row r="54" spans="1:23" ht="22.5" customHeight="1">
      <c r="A54" s="117"/>
      <c r="B54" s="117"/>
      <c r="C54" s="117"/>
      <c r="D54" s="117"/>
      <c r="E54" s="142"/>
      <c r="F54" s="117"/>
      <c r="G54" s="117"/>
      <c r="H54" s="117"/>
      <c r="I54" s="117"/>
      <c r="J54" s="117"/>
      <c r="K54" s="117"/>
      <c r="L54" s="117"/>
      <c r="M54" s="117"/>
      <c r="N54" s="138"/>
      <c r="O54" s="138"/>
      <c r="P54" s="142"/>
      <c r="Q54" s="142"/>
      <c r="R54" s="142"/>
      <c r="S54" s="142"/>
      <c r="T54" s="117"/>
      <c r="U54" s="117"/>
      <c r="V54" s="218"/>
      <c r="W54" s="191"/>
    </row>
    <row r="55" spans="1:23" ht="22.5" customHeight="1">
      <c r="A55" s="117"/>
      <c r="B55" s="117"/>
      <c r="C55" s="117"/>
      <c r="D55" s="117"/>
      <c r="E55" s="142"/>
      <c r="F55" s="117"/>
      <c r="G55" s="117"/>
      <c r="H55" s="117"/>
      <c r="I55" s="117"/>
      <c r="J55" s="117"/>
      <c r="K55" s="117"/>
      <c r="L55" s="117"/>
      <c r="M55" s="117"/>
      <c r="N55" s="138"/>
      <c r="O55" s="138"/>
      <c r="P55" s="142"/>
      <c r="Q55" s="142"/>
      <c r="R55" s="142"/>
      <c r="S55" s="142"/>
      <c r="T55" s="117"/>
      <c r="U55" s="117"/>
      <c r="V55" s="218"/>
      <c r="W55" s="191"/>
    </row>
    <row r="56" spans="1:23" ht="22.5" customHeight="1">
      <c r="A56" s="117"/>
      <c r="C56" s="117"/>
      <c r="D56" s="117"/>
      <c r="E56" s="142"/>
      <c r="F56" s="117"/>
      <c r="G56" s="117"/>
      <c r="H56" s="117"/>
      <c r="I56" s="117"/>
      <c r="J56" s="117"/>
      <c r="K56" s="117"/>
      <c r="L56" s="117"/>
      <c r="M56" s="117"/>
      <c r="N56" s="138"/>
      <c r="O56" s="138"/>
      <c r="P56" s="142"/>
      <c r="Q56" s="142"/>
      <c r="R56" s="142"/>
      <c r="S56" s="142"/>
      <c r="T56" s="117"/>
      <c r="U56" s="117"/>
      <c r="V56" s="218"/>
      <c r="W56" s="191"/>
    </row>
    <row r="57" spans="1:23" ht="22.5" customHeight="1">
      <c r="A57" s="117"/>
      <c r="C57" s="117"/>
      <c r="D57" s="117"/>
      <c r="E57" s="142"/>
      <c r="F57" s="117"/>
      <c r="G57" s="117"/>
      <c r="H57" s="117"/>
      <c r="I57" s="117"/>
      <c r="J57" s="117"/>
      <c r="K57" s="117"/>
      <c r="L57" s="117"/>
      <c r="M57" s="117"/>
      <c r="N57" s="138"/>
      <c r="O57" s="138"/>
      <c r="P57" s="142"/>
      <c r="Q57" s="142"/>
      <c r="R57" s="142"/>
      <c r="S57" s="142"/>
      <c r="T57" s="117"/>
      <c r="U57" s="117"/>
      <c r="V57" s="218"/>
      <c r="W57" s="191"/>
    </row>
    <row r="58" spans="1:23" ht="22.5" customHeight="1">
      <c r="A58" s="117"/>
      <c r="B58" s="117"/>
      <c r="C58" s="117"/>
      <c r="D58" s="117"/>
      <c r="E58" s="142"/>
      <c r="F58" s="117"/>
      <c r="G58" s="117"/>
      <c r="H58" s="117"/>
      <c r="I58" s="117"/>
      <c r="J58" s="117"/>
      <c r="K58" s="117"/>
      <c r="L58" s="117"/>
      <c r="M58" s="117"/>
      <c r="N58" s="138"/>
      <c r="O58" s="138"/>
      <c r="P58" s="142"/>
      <c r="Q58" s="142"/>
      <c r="R58" s="142"/>
      <c r="S58" s="142"/>
      <c r="T58" s="117"/>
      <c r="U58" s="117"/>
      <c r="V58" s="218"/>
      <c r="W58" s="191"/>
    </row>
    <row r="59" spans="1:23" ht="22.5" customHeight="1">
      <c r="A59" s="117"/>
      <c r="B59" s="117"/>
      <c r="C59" s="117"/>
      <c r="D59" s="117"/>
      <c r="E59" s="142"/>
      <c r="F59" s="117"/>
      <c r="G59" s="117"/>
      <c r="H59" s="117"/>
      <c r="I59" s="117"/>
      <c r="J59" s="117"/>
      <c r="K59" s="117"/>
      <c r="L59" s="117"/>
      <c r="M59" s="117"/>
      <c r="N59" s="138"/>
      <c r="O59" s="138"/>
      <c r="P59" s="142"/>
      <c r="Q59" s="142"/>
      <c r="R59" s="142"/>
      <c r="S59" s="142"/>
      <c r="T59" s="117"/>
      <c r="U59" s="117"/>
      <c r="V59" s="218"/>
      <c r="W59" s="191"/>
    </row>
    <row r="60" spans="1:23" ht="22.5" customHeight="1">
      <c r="A60" s="117"/>
      <c r="B60" s="117"/>
      <c r="C60" s="117"/>
      <c r="D60" s="117"/>
      <c r="E60" s="142"/>
      <c r="F60" s="117"/>
      <c r="G60" s="117"/>
      <c r="H60" s="117"/>
      <c r="I60" s="117"/>
      <c r="J60" s="117"/>
      <c r="K60" s="117"/>
      <c r="L60" s="117"/>
      <c r="M60" s="117"/>
      <c r="N60" s="138"/>
      <c r="O60" s="138"/>
      <c r="P60" s="142"/>
      <c r="Q60" s="142"/>
      <c r="R60" s="142"/>
      <c r="S60" s="142"/>
      <c r="T60" s="117"/>
      <c r="U60" s="117"/>
      <c r="V60" s="218"/>
      <c r="W60" s="191"/>
    </row>
    <row r="61" spans="1:23" ht="22.5" customHeight="1">
      <c r="A61" s="117"/>
      <c r="B61" s="117"/>
      <c r="C61" s="117"/>
      <c r="D61" s="117"/>
      <c r="E61" s="142"/>
      <c r="F61" s="117"/>
      <c r="G61" s="117"/>
      <c r="H61" s="117"/>
      <c r="I61" s="117"/>
      <c r="J61" s="117"/>
      <c r="K61" s="117"/>
      <c r="L61" s="117"/>
      <c r="M61" s="117"/>
      <c r="N61" s="138"/>
      <c r="O61" s="138"/>
      <c r="P61" s="142"/>
      <c r="Q61" s="142"/>
      <c r="R61" s="142"/>
      <c r="S61" s="142"/>
      <c r="T61" s="117"/>
      <c r="U61" s="117"/>
      <c r="V61" s="218"/>
      <c r="W61" s="191"/>
    </row>
    <row r="62" spans="1:23" ht="22.5" customHeight="1">
      <c r="A62" s="117"/>
      <c r="B62" s="117"/>
      <c r="C62" s="117"/>
      <c r="D62" s="117"/>
      <c r="E62" s="142"/>
      <c r="F62" s="117"/>
      <c r="G62" s="117"/>
      <c r="H62" s="117"/>
      <c r="I62" s="117"/>
      <c r="J62" s="117"/>
      <c r="K62" s="117"/>
      <c r="L62" s="117"/>
      <c r="M62" s="117"/>
      <c r="N62" s="138"/>
      <c r="O62" s="138"/>
      <c r="P62" s="142"/>
      <c r="Q62" s="142"/>
      <c r="R62" s="142"/>
      <c r="S62" s="142"/>
      <c r="T62" s="117"/>
      <c r="U62" s="117"/>
      <c r="V62" s="218"/>
      <c r="W62" s="191"/>
    </row>
    <row r="63" spans="1:23" ht="22.5" customHeight="1">
      <c r="A63" s="117"/>
      <c r="B63" s="117"/>
      <c r="C63" s="117"/>
      <c r="D63" s="117"/>
      <c r="E63" s="142"/>
      <c r="F63" s="117"/>
      <c r="G63" s="117"/>
      <c r="H63" s="117"/>
      <c r="I63" s="117"/>
      <c r="J63" s="117"/>
      <c r="K63" s="117"/>
      <c r="L63" s="117"/>
      <c r="M63" s="117"/>
      <c r="N63" s="138"/>
      <c r="O63" s="138"/>
      <c r="P63" s="142"/>
      <c r="Q63" s="142"/>
      <c r="R63" s="142"/>
      <c r="S63" s="142"/>
      <c r="T63" s="117"/>
      <c r="U63" s="117"/>
      <c r="V63" s="218"/>
      <c r="W63" s="191"/>
    </row>
    <row r="64" spans="1:23" ht="22.5" customHeight="1">
      <c r="A64" s="117"/>
      <c r="B64" s="117"/>
      <c r="C64" s="117"/>
      <c r="D64" s="117"/>
      <c r="E64" s="142"/>
      <c r="F64" s="117"/>
      <c r="G64" s="117"/>
      <c r="H64" s="117"/>
      <c r="I64" s="117"/>
      <c r="J64" s="117"/>
      <c r="K64" s="117"/>
      <c r="L64" s="117"/>
      <c r="M64" s="117"/>
      <c r="N64" s="138"/>
      <c r="O64" s="138"/>
      <c r="P64" s="142"/>
      <c r="Q64" s="142"/>
      <c r="R64" s="142"/>
      <c r="S64" s="142"/>
      <c r="T64" s="117"/>
      <c r="U64" s="117"/>
      <c r="V64" s="218"/>
      <c r="W64" s="191"/>
    </row>
    <row r="65" spans="1:23" ht="22.5" customHeight="1">
      <c r="A65" s="117"/>
      <c r="B65" s="117"/>
      <c r="C65" s="117"/>
      <c r="D65" s="117"/>
      <c r="E65" s="142"/>
      <c r="F65" s="117"/>
      <c r="G65" s="117"/>
      <c r="H65" s="117"/>
      <c r="I65" s="117"/>
      <c r="J65" s="117"/>
      <c r="K65" s="117"/>
      <c r="L65" s="117"/>
      <c r="M65" s="117"/>
      <c r="N65" s="138"/>
      <c r="O65" s="138"/>
      <c r="P65" s="142"/>
      <c r="Q65" s="142"/>
      <c r="R65" s="142"/>
      <c r="S65" s="142"/>
      <c r="T65" s="117"/>
      <c r="U65" s="117"/>
      <c r="V65" s="218"/>
      <c r="W65" s="191"/>
    </row>
    <row r="66" spans="1:23" ht="22.5" customHeight="1">
      <c r="A66" s="117"/>
      <c r="B66" s="117"/>
      <c r="C66" s="117"/>
      <c r="D66" s="117"/>
      <c r="E66" s="142"/>
      <c r="F66" s="117"/>
      <c r="G66" s="117"/>
      <c r="H66" s="117"/>
      <c r="I66" s="117"/>
      <c r="J66" s="117"/>
      <c r="K66" s="117"/>
      <c r="L66" s="117"/>
      <c r="M66" s="117"/>
      <c r="N66" s="138"/>
      <c r="O66" s="138"/>
      <c r="P66" s="142"/>
      <c r="Q66" s="142"/>
      <c r="R66" s="142"/>
      <c r="S66" s="142"/>
      <c r="T66" s="117"/>
      <c r="U66" s="117"/>
      <c r="V66" s="218"/>
      <c r="W66" s="191"/>
    </row>
    <row r="67" spans="1:23" ht="22.5" customHeight="1">
      <c r="A67" s="117"/>
      <c r="B67" s="117"/>
      <c r="C67" s="117"/>
      <c r="D67" s="117"/>
      <c r="E67" s="142"/>
      <c r="F67" s="117"/>
      <c r="G67" s="117"/>
      <c r="H67" s="117"/>
      <c r="I67" s="117"/>
      <c r="J67" s="117"/>
      <c r="K67" s="117"/>
      <c r="L67" s="117"/>
      <c r="M67" s="117"/>
      <c r="N67" s="138"/>
      <c r="O67" s="138"/>
      <c r="P67" s="142"/>
      <c r="Q67" s="142"/>
      <c r="R67" s="142"/>
      <c r="S67" s="142"/>
      <c r="T67" s="117"/>
      <c r="U67" s="117"/>
      <c r="V67" s="218"/>
      <c r="W67" s="191"/>
    </row>
    <row r="68" spans="1:23" ht="22.5" customHeight="1">
      <c r="A68" s="117"/>
      <c r="B68" s="117"/>
      <c r="C68" s="117"/>
      <c r="D68" s="117"/>
      <c r="E68" s="142"/>
      <c r="F68" s="117"/>
      <c r="G68" s="117"/>
      <c r="H68" s="117"/>
      <c r="I68" s="117"/>
      <c r="J68" s="117"/>
      <c r="K68" s="117"/>
      <c r="L68" s="117"/>
      <c r="M68" s="117"/>
      <c r="N68" s="138"/>
      <c r="O68" s="138"/>
      <c r="P68" s="142"/>
      <c r="Q68" s="142"/>
      <c r="R68" s="142"/>
      <c r="S68" s="142"/>
      <c r="T68" s="117"/>
      <c r="U68" s="117"/>
      <c r="V68" s="218"/>
      <c r="W68" s="191"/>
    </row>
    <row r="69" spans="1:23" ht="22.5" customHeight="1">
      <c r="A69" s="117"/>
      <c r="B69" s="117"/>
      <c r="C69" s="117"/>
      <c r="D69" s="117"/>
      <c r="E69" s="142"/>
      <c r="F69" s="117"/>
      <c r="G69" s="117"/>
      <c r="H69" s="117"/>
      <c r="I69" s="117"/>
      <c r="J69" s="117"/>
      <c r="K69" s="117"/>
      <c r="L69" s="117"/>
      <c r="M69" s="117"/>
      <c r="N69" s="138"/>
      <c r="O69" s="138"/>
      <c r="P69" s="142"/>
      <c r="Q69" s="142"/>
      <c r="R69" s="142"/>
      <c r="S69" s="142"/>
      <c r="T69" s="117"/>
      <c r="U69" s="117"/>
      <c r="V69" s="218"/>
      <c r="W69" s="191"/>
    </row>
    <row r="70" spans="1:23" ht="22.5" customHeight="1">
      <c r="A70" s="117"/>
      <c r="B70" s="117"/>
      <c r="C70" s="117"/>
      <c r="D70" s="117"/>
      <c r="E70" s="142"/>
      <c r="F70" s="117"/>
      <c r="G70" s="117"/>
      <c r="H70" s="117"/>
      <c r="I70" s="117"/>
      <c r="J70" s="117"/>
      <c r="K70" s="117"/>
      <c r="L70" s="117"/>
      <c r="M70" s="117"/>
      <c r="N70" s="138"/>
      <c r="O70" s="138"/>
      <c r="P70" s="142"/>
      <c r="Q70" s="142"/>
      <c r="R70" s="142"/>
      <c r="S70" s="142"/>
      <c r="T70" s="117"/>
      <c r="U70" s="117"/>
      <c r="V70" s="218"/>
      <c r="W70" s="191"/>
    </row>
    <row r="71" spans="1:23" ht="22.5" customHeight="1">
      <c r="A71" s="117"/>
      <c r="B71" s="117"/>
      <c r="C71" s="117"/>
      <c r="D71" s="117"/>
      <c r="E71" s="142"/>
      <c r="F71" s="117"/>
      <c r="G71" s="117"/>
      <c r="H71" s="117"/>
      <c r="I71" s="117"/>
      <c r="J71" s="117"/>
      <c r="K71" s="117"/>
      <c r="L71" s="117"/>
      <c r="M71" s="117"/>
      <c r="N71" s="138"/>
      <c r="O71" s="138"/>
      <c r="P71" s="142"/>
      <c r="Q71" s="142"/>
      <c r="R71" s="142"/>
      <c r="S71" s="142"/>
      <c r="T71" s="117"/>
      <c r="U71" s="117"/>
      <c r="V71" s="218"/>
      <c r="W71" s="191"/>
    </row>
    <row r="72" spans="1:23" ht="22.5" customHeight="1">
      <c r="A72" s="117"/>
      <c r="B72" s="117"/>
      <c r="C72" s="117"/>
      <c r="D72" s="117"/>
      <c r="E72" s="142"/>
      <c r="F72" s="117"/>
      <c r="G72" s="117"/>
      <c r="H72" s="117"/>
      <c r="I72" s="117"/>
      <c r="J72" s="117"/>
      <c r="K72" s="117"/>
      <c r="L72" s="117"/>
      <c r="M72" s="117"/>
      <c r="N72" s="138"/>
      <c r="O72" s="138"/>
      <c r="P72" s="142"/>
      <c r="Q72" s="142"/>
      <c r="R72" s="142"/>
      <c r="S72" s="142"/>
      <c r="T72" s="117"/>
      <c r="U72" s="117"/>
      <c r="V72" s="218"/>
      <c r="W72" s="191"/>
    </row>
    <row r="73" spans="1:23" ht="22.5" customHeight="1">
      <c r="A73" s="117"/>
      <c r="B73" s="117"/>
      <c r="C73" s="117"/>
      <c r="D73" s="117"/>
      <c r="E73" s="142"/>
      <c r="F73" s="117"/>
      <c r="G73" s="117"/>
      <c r="H73" s="117"/>
      <c r="I73" s="117"/>
      <c r="J73" s="117"/>
      <c r="K73" s="117"/>
      <c r="L73" s="117"/>
      <c r="M73" s="117"/>
      <c r="N73" s="138"/>
      <c r="O73" s="138"/>
      <c r="P73" s="142"/>
      <c r="Q73" s="142"/>
      <c r="R73" s="142"/>
      <c r="S73" s="142"/>
      <c r="T73" s="117"/>
      <c r="U73" s="117"/>
      <c r="V73" s="218"/>
      <c r="W73" s="191"/>
    </row>
    <row r="74" spans="1:23" ht="22.5" customHeight="1">
      <c r="A74" s="117"/>
      <c r="B74" s="117"/>
      <c r="C74" s="117"/>
      <c r="D74" s="117"/>
      <c r="E74" s="142"/>
      <c r="F74" s="117"/>
      <c r="G74" s="117"/>
      <c r="H74" s="117"/>
      <c r="I74" s="117"/>
      <c r="J74" s="117"/>
      <c r="K74" s="117"/>
      <c r="L74" s="117"/>
      <c r="M74" s="117"/>
      <c r="N74" s="138"/>
      <c r="O74" s="138"/>
      <c r="P74" s="142"/>
      <c r="Q74" s="142"/>
      <c r="R74" s="142"/>
      <c r="S74" s="142"/>
      <c r="T74" s="117"/>
      <c r="U74" s="117"/>
      <c r="V74" s="218"/>
      <c r="W74" s="191"/>
    </row>
    <row r="75" spans="1:23" ht="22.5" customHeight="1">
      <c r="A75" s="117"/>
      <c r="B75" s="117"/>
      <c r="C75" s="117"/>
      <c r="D75" s="117"/>
      <c r="E75" s="142"/>
      <c r="F75" s="117"/>
      <c r="G75" s="117"/>
      <c r="H75" s="117"/>
      <c r="I75" s="117"/>
      <c r="J75" s="117"/>
      <c r="K75" s="117"/>
      <c r="L75" s="117"/>
      <c r="M75" s="117"/>
      <c r="N75" s="138"/>
      <c r="O75" s="138"/>
      <c r="P75" s="142"/>
      <c r="Q75" s="142"/>
      <c r="R75" s="142"/>
      <c r="S75" s="142"/>
      <c r="T75" s="117"/>
      <c r="U75" s="117"/>
      <c r="V75" s="218"/>
      <c r="W75" s="191"/>
    </row>
    <row r="76" spans="1:23" ht="22.5" customHeight="1">
      <c r="A76" s="117"/>
      <c r="B76" s="117"/>
      <c r="C76" s="117"/>
      <c r="D76" s="117"/>
      <c r="E76" s="142"/>
      <c r="F76" s="117"/>
      <c r="G76" s="117"/>
      <c r="H76" s="117"/>
      <c r="I76" s="117"/>
      <c r="J76" s="117"/>
      <c r="K76" s="117"/>
      <c r="L76" s="117"/>
      <c r="M76" s="117"/>
      <c r="N76" s="138"/>
      <c r="O76" s="138"/>
      <c r="P76" s="142"/>
      <c r="Q76" s="142"/>
      <c r="R76" s="142"/>
      <c r="S76" s="142"/>
      <c r="T76" s="117"/>
      <c r="U76" s="117"/>
      <c r="V76" s="218"/>
      <c r="W76" s="191"/>
    </row>
    <row r="77" spans="1:23" ht="22.5" customHeight="1">
      <c r="A77" s="117"/>
      <c r="B77" s="117"/>
      <c r="C77" s="117"/>
      <c r="D77" s="117"/>
      <c r="E77" s="142"/>
      <c r="F77" s="117"/>
      <c r="G77" s="117"/>
      <c r="H77" s="117"/>
      <c r="I77" s="117"/>
      <c r="J77" s="117"/>
      <c r="K77" s="117"/>
      <c r="L77" s="117"/>
      <c r="M77" s="117"/>
      <c r="N77" s="138"/>
      <c r="O77" s="138"/>
      <c r="P77" s="142"/>
      <c r="Q77" s="142"/>
      <c r="R77" s="142"/>
      <c r="S77" s="142"/>
      <c r="T77" s="117"/>
      <c r="U77" s="117"/>
      <c r="V77" s="218"/>
      <c r="W77" s="191"/>
    </row>
    <row r="78" spans="1:23" ht="22.5" customHeight="1">
      <c r="A78" s="117"/>
      <c r="B78" s="117"/>
      <c r="C78" s="117"/>
      <c r="D78" s="117"/>
      <c r="E78" s="142"/>
      <c r="F78" s="117"/>
      <c r="G78" s="117"/>
      <c r="H78" s="117"/>
      <c r="I78" s="117"/>
      <c r="J78" s="117"/>
      <c r="K78" s="117"/>
      <c r="L78" s="117"/>
      <c r="M78" s="117"/>
      <c r="N78" s="138"/>
      <c r="O78" s="138"/>
      <c r="P78" s="142"/>
      <c r="Q78" s="142"/>
      <c r="R78" s="142"/>
      <c r="S78" s="142"/>
      <c r="T78" s="117"/>
      <c r="U78" s="117"/>
      <c r="V78" s="218"/>
      <c r="W78" s="191"/>
    </row>
    <row r="79" spans="1:23" ht="22.5" customHeight="1">
      <c r="A79" s="117"/>
      <c r="B79" s="117"/>
      <c r="C79" s="117"/>
      <c r="D79" s="117"/>
      <c r="E79" s="142"/>
      <c r="F79" s="117"/>
      <c r="G79" s="117"/>
      <c r="H79" s="117"/>
      <c r="I79" s="117"/>
      <c r="J79" s="117"/>
      <c r="K79" s="117"/>
      <c r="L79" s="117"/>
      <c r="M79" s="117"/>
      <c r="N79" s="138"/>
      <c r="O79" s="138"/>
      <c r="P79" s="142"/>
      <c r="Q79" s="142"/>
      <c r="R79" s="142"/>
      <c r="S79" s="142"/>
      <c r="T79" s="117"/>
      <c r="U79" s="117"/>
      <c r="V79" s="218"/>
      <c r="W79" s="191"/>
    </row>
  </sheetData>
  <mergeCells count="19">
    <mergeCell ref="A12:A14"/>
    <mergeCell ref="B12:V12"/>
    <mergeCell ref="A2:V2"/>
    <mergeCell ref="A4:A8"/>
    <mergeCell ref="B4:V4"/>
    <mergeCell ref="A9:A11"/>
    <mergeCell ref="B9:V9"/>
    <mergeCell ref="A32:B32"/>
    <mergeCell ref="A15:A17"/>
    <mergeCell ref="B15:V15"/>
    <mergeCell ref="A18:A20"/>
    <mergeCell ref="B18:V18"/>
    <mergeCell ref="A21:A23"/>
    <mergeCell ref="B21:V21"/>
    <mergeCell ref="A24:A26"/>
    <mergeCell ref="B24:V24"/>
    <mergeCell ref="A27:A29"/>
    <mergeCell ref="B27:V27"/>
    <mergeCell ref="A30:A3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79"/>
  <sheetViews>
    <sheetView topLeftCell="A10" zoomScale="70" zoomScaleNormal="70" workbookViewId="0">
      <selection activeCell="AH30" sqref="AH30:AH31"/>
    </sheetView>
  </sheetViews>
  <sheetFormatPr defaultColWidth="9.140625" defaultRowHeight="15"/>
  <cols>
    <col min="1" max="1" width="24.85546875" style="114" customWidth="1"/>
    <col min="2" max="2" width="14.85546875" style="114" customWidth="1"/>
    <col min="3" max="3" width="19.7109375" style="229" customWidth="1"/>
    <col min="4" max="4" width="19.7109375" style="229" hidden="1" customWidth="1"/>
    <col min="5" max="5" width="19.7109375" style="114" customWidth="1"/>
    <col min="6" max="6" width="19.7109375" style="114" hidden="1" customWidth="1"/>
    <col min="7" max="7" width="19.7109375" style="141" customWidth="1"/>
    <col min="8" max="8" width="19.7109375" style="141" hidden="1" customWidth="1"/>
    <col min="9" max="9" width="19.7109375" style="114" customWidth="1"/>
    <col min="10" max="11" width="19.7109375" style="114" hidden="1" customWidth="1"/>
    <col min="12" max="12" width="19.7109375" style="114" customWidth="1"/>
    <col min="13" max="14" width="19.7109375" style="114" hidden="1" customWidth="1"/>
    <col min="15" max="15" width="19.7109375" style="114" customWidth="1"/>
    <col min="16" max="17" width="19.7109375" style="114" hidden="1" customWidth="1"/>
    <col min="18" max="18" width="19.7109375" style="114" customWidth="1"/>
    <col min="19" max="20" width="19.7109375" style="114" hidden="1" customWidth="1"/>
    <col min="21" max="21" width="19.7109375" style="134" customWidth="1"/>
    <col min="22" max="23" width="19.7109375" style="134" hidden="1" customWidth="1"/>
    <col min="24" max="24" width="19.7109375" style="141" customWidth="1"/>
    <col min="25" max="26" width="19.7109375" style="141" hidden="1" customWidth="1"/>
    <col min="27" max="27" width="19.7109375" style="141" customWidth="1"/>
    <col min="28" max="29" width="19.7109375" style="141" hidden="1" customWidth="1"/>
    <col min="30" max="30" width="19.7109375" style="114" customWidth="1"/>
    <col min="31" max="32" width="19.7109375" style="114" hidden="1" customWidth="1"/>
    <col min="33" max="33" width="19.7109375" style="155" customWidth="1"/>
    <col min="34" max="34" width="9.140625" style="181"/>
    <col min="35" max="37" width="9.140625" style="155"/>
    <col min="38" max="16384" width="9.140625" style="114"/>
  </cols>
  <sheetData>
    <row r="2" spans="1:37" ht="42.75" customHeight="1" thickBot="1">
      <c r="A2" s="348" t="s">
        <v>40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</row>
    <row r="3" spans="1:37" s="144" customFormat="1" ht="33" customHeight="1" thickBot="1">
      <c r="A3" s="143" t="s">
        <v>0</v>
      </c>
      <c r="B3" s="143" t="s">
        <v>1</v>
      </c>
      <c r="C3" s="219" t="s">
        <v>2</v>
      </c>
      <c r="D3" s="219"/>
      <c r="E3" s="124" t="s">
        <v>3</v>
      </c>
      <c r="F3" s="124"/>
      <c r="G3" s="124" t="s">
        <v>4</v>
      </c>
      <c r="H3" s="124"/>
      <c r="I3" s="124" t="s">
        <v>5</v>
      </c>
      <c r="J3" s="124"/>
      <c r="K3" s="124"/>
      <c r="L3" s="124" t="s">
        <v>6</v>
      </c>
      <c r="M3" s="124"/>
      <c r="N3" s="124"/>
      <c r="O3" s="124" t="s">
        <v>7</v>
      </c>
      <c r="P3" s="124"/>
      <c r="Q3" s="124"/>
      <c r="R3" s="124" t="s">
        <v>8</v>
      </c>
      <c r="S3" s="124"/>
      <c r="T3" s="124"/>
      <c r="U3" s="136" t="s">
        <v>9</v>
      </c>
      <c r="V3" s="136"/>
      <c r="W3" s="136"/>
      <c r="X3" s="124" t="s">
        <v>10</v>
      </c>
      <c r="Y3" s="124"/>
      <c r="Z3" s="124"/>
      <c r="AA3" s="124" t="s">
        <v>11</v>
      </c>
      <c r="AB3" s="124"/>
      <c r="AC3" s="124"/>
      <c r="AD3" s="124" t="s">
        <v>12</v>
      </c>
      <c r="AE3" s="196"/>
      <c r="AF3" s="196"/>
      <c r="AG3" s="111" t="s">
        <v>13</v>
      </c>
      <c r="AH3" s="182"/>
      <c r="AI3" s="195"/>
      <c r="AJ3" s="195"/>
      <c r="AK3" s="195"/>
    </row>
    <row r="4" spans="1:37" s="144" customFormat="1" ht="21" customHeight="1" thickBot="1">
      <c r="A4" s="352" t="s">
        <v>39</v>
      </c>
      <c r="B4" s="358" t="s">
        <v>20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60"/>
      <c r="AH4" s="182"/>
      <c r="AI4" s="195"/>
      <c r="AJ4" s="195"/>
      <c r="AK4" s="195"/>
    </row>
    <row r="5" spans="1:37" ht="22.5" customHeight="1">
      <c r="A5" s="353"/>
      <c r="B5" s="145" t="s">
        <v>14</v>
      </c>
      <c r="C5" s="220">
        <v>74587001</v>
      </c>
      <c r="D5" s="220">
        <v>0.93181584561777431</v>
      </c>
      <c r="E5" s="159">
        <v>67245176</v>
      </c>
      <c r="F5" s="159">
        <v>1.1418878838279527</v>
      </c>
      <c r="G5" s="159">
        <v>76414411</v>
      </c>
      <c r="H5" s="159">
        <v>0.93379293973274391</v>
      </c>
      <c r="I5" s="159">
        <v>74047402</v>
      </c>
      <c r="J5" s="159"/>
      <c r="K5" s="159">
        <v>0.98951726504203918</v>
      </c>
      <c r="L5" s="184">
        <v>70204920</v>
      </c>
      <c r="M5" s="184"/>
      <c r="N5" s="184">
        <v>0.8839398044918525</v>
      </c>
      <c r="O5" s="160">
        <v>66864813</v>
      </c>
      <c r="P5" s="160"/>
      <c r="Q5" s="160">
        <v>1.0115777232990193</v>
      </c>
      <c r="R5" s="160">
        <v>61669470</v>
      </c>
      <c r="S5" s="160"/>
      <c r="T5" s="160">
        <v>1.0327924730686349</v>
      </c>
      <c r="U5" s="161">
        <v>64695849</v>
      </c>
      <c r="V5" s="161"/>
      <c r="W5" s="161">
        <v>0.9338164276215789</v>
      </c>
      <c r="X5" s="162">
        <v>61935413</v>
      </c>
      <c r="Y5" s="162"/>
      <c r="Z5" s="162">
        <v>1.089688520934248</v>
      </c>
      <c r="AA5" s="162">
        <v>70728315</v>
      </c>
      <c r="AB5" s="162"/>
      <c r="AC5" s="162">
        <v>1.0475001081049014</v>
      </c>
      <c r="AD5" s="162">
        <v>74107474</v>
      </c>
      <c r="AE5" s="197"/>
      <c r="AF5" s="197">
        <v>1.0985121063730492</v>
      </c>
      <c r="AG5" s="163">
        <v>79014987</v>
      </c>
      <c r="AH5" s="194">
        <f>'2022'!D5/'2021'!AG5</f>
        <v>1.0187554545823061</v>
      </c>
    </row>
    <row r="6" spans="1:37" ht="22.5" customHeight="1">
      <c r="A6" s="353"/>
      <c r="B6" s="145" t="s">
        <v>15</v>
      </c>
      <c r="C6" s="220">
        <v>1538406</v>
      </c>
      <c r="D6" s="220">
        <v>0.81644469160827748</v>
      </c>
      <c r="E6" s="159">
        <v>765793</v>
      </c>
      <c r="F6" s="159">
        <v>0.88661121725348235</v>
      </c>
      <c r="G6" s="159">
        <v>710906</v>
      </c>
      <c r="H6" s="159">
        <v>0.65903763792200221</v>
      </c>
      <c r="I6" s="159">
        <v>445492</v>
      </c>
      <c r="J6" s="159"/>
      <c r="K6" s="159">
        <v>0.67370474096868105</v>
      </c>
      <c r="L6" s="184">
        <v>318218</v>
      </c>
      <c r="M6" s="184"/>
      <c r="N6" s="184">
        <v>0.73099075538255687</v>
      </c>
      <c r="O6" s="160">
        <v>220084</v>
      </c>
      <c r="P6" s="160"/>
      <c r="Q6" s="160">
        <v>1.2185091043726781</v>
      </c>
      <c r="R6" s="160">
        <v>284781</v>
      </c>
      <c r="S6" s="160"/>
      <c r="T6" s="160">
        <v>0.93040381831589869</v>
      </c>
      <c r="U6" s="161">
        <v>255794</v>
      </c>
      <c r="V6" s="161"/>
      <c r="W6" s="161">
        <v>1.0863242562903872</v>
      </c>
      <c r="X6" s="162">
        <v>315295</v>
      </c>
      <c r="Y6" s="162"/>
      <c r="Z6" s="162">
        <v>1.7274796989636676</v>
      </c>
      <c r="AA6" s="162">
        <v>537684</v>
      </c>
      <c r="AB6" s="162"/>
      <c r="AC6" s="162">
        <v>1.3008466787900119</v>
      </c>
      <c r="AD6" s="162">
        <v>644150</v>
      </c>
      <c r="AE6" s="197"/>
      <c r="AF6" s="197">
        <v>1.7836549590690041</v>
      </c>
      <c r="AG6" s="163">
        <v>981452</v>
      </c>
      <c r="AH6" s="181">
        <f>'2022'!D6/'2021'!AG6</f>
        <v>0.90586804041359126</v>
      </c>
    </row>
    <row r="7" spans="1:37" ht="22.5" customHeight="1">
      <c r="A7" s="353"/>
      <c r="B7" s="145" t="s">
        <v>16</v>
      </c>
      <c r="C7" s="220">
        <v>717086</v>
      </c>
      <c r="D7" s="220">
        <v>1.1810077472679736</v>
      </c>
      <c r="E7" s="159">
        <v>741446</v>
      </c>
      <c r="F7" s="159">
        <v>0.92457363336703391</v>
      </c>
      <c r="G7" s="159">
        <v>972048</v>
      </c>
      <c r="H7" s="159">
        <v>0.71948364060079362</v>
      </c>
      <c r="I7" s="159">
        <v>606251</v>
      </c>
      <c r="J7" s="159"/>
      <c r="K7" s="159">
        <v>0.63018196596860643</v>
      </c>
      <c r="L7" s="184">
        <v>307375</v>
      </c>
      <c r="M7" s="184"/>
      <c r="N7" s="184">
        <v>0.56113183761775776</v>
      </c>
      <c r="O7" s="160">
        <v>280622</v>
      </c>
      <c r="P7" s="160"/>
      <c r="Q7" s="160">
        <v>1.0497239485976242</v>
      </c>
      <c r="R7" s="160">
        <v>256340</v>
      </c>
      <c r="S7" s="160"/>
      <c r="T7" s="160">
        <v>0.99647576000462734</v>
      </c>
      <c r="U7" s="161">
        <v>311319</v>
      </c>
      <c r="V7" s="161"/>
      <c r="W7" s="161">
        <v>1.030673549350084</v>
      </c>
      <c r="X7" s="162">
        <v>234497</v>
      </c>
      <c r="Y7" s="162"/>
      <c r="Z7" s="162">
        <v>1.3112562001424071</v>
      </c>
      <c r="AA7" s="162">
        <v>385895</v>
      </c>
      <c r="AB7" s="162"/>
      <c r="AC7" s="162">
        <v>1.5331271705383549</v>
      </c>
      <c r="AD7" s="162">
        <v>617435</v>
      </c>
      <c r="AE7" s="197"/>
      <c r="AF7" s="197">
        <v>1.1853213322340774</v>
      </c>
      <c r="AG7" s="163">
        <v>582775</v>
      </c>
      <c r="AH7" s="181">
        <f>'2022'!D7/'2021'!AG7</f>
        <v>1.045451503582</v>
      </c>
    </row>
    <row r="8" spans="1:37" ht="22.5" customHeight="1" thickBot="1">
      <c r="A8" s="354"/>
      <c r="B8" s="146" t="s">
        <v>17</v>
      </c>
      <c r="C8" s="221">
        <v>243073</v>
      </c>
      <c r="D8" s="221">
        <v>1.0483141166005201</v>
      </c>
      <c r="E8" s="122">
        <v>209333</v>
      </c>
      <c r="F8" s="122">
        <v>0.75536571733959967</v>
      </c>
      <c r="G8" s="122">
        <v>204081</v>
      </c>
      <c r="H8" s="122">
        <v>0.8651785521398172</v>
      </c>
      <c r="I8" s="122">
        <v>141444</v>
      </c>
      <c r="J8" s="122"/>
      <c r="K8" s="236">
        <v>0.73061869120373546</v>
      </c>
      <c r="L8" s="184">
        <v>98892</v>
      </c>
      <c r="M8" s="187"/>
      <c r="N8" s="187">
        <v>0.73107484620642516</v>
      </c>
      <c r="O8" s="99">
        <v>74686</v>
      </c>
      <c r="P8" s="99"/>
      <c r="Q8" s="192">
        <v>1.2003506106468766</v>
      </c>
      <c r="R8" s="160">
        <v>76567</v>
      </c>
      <c r="S8" s="192"/>
      <c r="T8" s="192">
        <v>0.78817618880710361</v>
      </c>
      <c r="U8" s="140">
        <v>71701</v>
      </c>
      <c r="V8" s="140"/>
      <c r="W8" s="140">
        <v>0.97429340843956913</v>
      </c>
      <c r="X8" s="131">
        <v>68772</v>
      </c>
      <c r="Y8" s="131"/>
      <c r="Z8" s="131">
        <v>1.5540566241077203</v>
      </c>
      <c r="AA8" s="131">
        <v>109635</v>
      </c>
      <c r="AB8" s="131"/>
      <c r="AC8" s="131">
        <v>1.4385901933588969</v>
      </c>
      <c r="AD8" s="131">
        <v>146969</v>
      </c>
      <c r="AE8" s="198"/>
      <c r="AF8" s="198">
        <v>1.2679948731908715</v>
      </c>
      <c r="AG8" s="163">
        <v>190601</v>
      </c>
      <c r="AH8" s="181">
        <f>'2022'!D8/'2021'!AG8</f>
        <v>1.0880373135502961</v>
      </c>
    </row>
    <row r="9" spans="1:37" ht="22.5" customHeight="1" thickBot="1">
      <c r="A9" s="352" t="s">
        <v>25</v>
      </c>
      <c r="B9" s="358" t="s">
        <v>20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60"/>
    </row>
    <row r="10" spans="1:37" ht="30.75" customHeight="1" thickBot="1">
      <c r="A10" s="353"/>
      <c r="B10" s="147" t="s">
        <v>16</v>
      </c>
      <c r="C10" s="222">
        <v>534295</v>
      </c>
      <c r="D10" s="222">
        <v>0.85881409431033084</v>
      </c>
      <c r="E10" s="178">
        <v>469210</v>
      </c>
      <c r="F10" s="178">
        <v>0.94645916863712687</v>
      </c>
      <c r="G10" s="178">
        <v>432965</v>
      </c>
      <c r="H10" s="178">
        <v>0.71192899718939662</v>
      </c>
      <c r="I10" s="178">
        <v>263729</v>
      </c>
      <c r="J10" s="178"/>
      <c r="K10" s="178">
        <v>0.50403051493960582</v>
      </c>
      <c r="L10" s="178">
        <v>287782</v>
      </c>
      <c r="M10" s="178"/>
      <c r="N10" s="178">
        <v>0.90889712930730038</v>
      </c>
      <c r="O10" s="205">
        <v>264876</v>
      </c>
      <c r="P10" s="99"/>
      <c r="Q10" s="192">
        <v>1.0564105410693718</v>
      </c>
      <c r="R10" s="160">
        <v>278773</v>
      </c>
      <c r="S10" s="193"/>
      <c r="T10" s="193">
        <v>1.2541313086199195</v>
      </c>
      <c r="U10" s="126">
        <v>377280</v>
      </c>
      <c r="V10" s="126"/>
      <c r="W10" s="126">
        <v>0.91772456845986261</v>
      </c>
      <c r="X10" s="126">
        <v>236007</v>
      </c>
      <c r="Y10" s="126"/>
      <c r="Z10" s="126">
        <v>1.6260257712544368</v>
      </c>
      <c r="AA10" s="126">
        <v>313338</v>
      </c>
      <c r="AB10" s="126"/>
      <c r="AC10" s="126">
        <v>1.2615578991699861</v>
      </c>
      <c r="AD10" s="126">
        <v>302732</v>
      </c>
      <c r="AE10" s="199"/>
      <c r="AF10" s="199">
        <v>1.5335139736606374</v>
      </c>
      <c r="AG10" s="164">
        <v>517659</v>
      </c>
      <c r="AH10" s="181">
        <f>'2022'!D10/'2021'!AG10</f>
        <v>1.1345461008115381</v>
      </c>
    </row>
    <row r="11" spans="1:37" ht="29.25" customHeight="1" thickBot="1">
      <c r="A11" s="354"/>
      <c r="B11" s="146" t="s">
        <v>17</v>
      </c>
      <c r="C11" s="223">
        <v>13517</v>
      </c>
      <c r="D11" s="223">
        <v>0.7768011456224384</v>
      </c>
      <c r="E11" s="179">
        <v>16112</v>
      </c>
      <c r="F11" s="179">
        <v>1.1935668425402073</v>
      </c>
      <c r="G11" s="179">
        <v>16169</v>
      </c>
      <c r="H11" s="179">
        <v>0.92138900724328932</v>
      </c>
      <c r="I11" s="179">
        <v>12527</v>
      </c>
      <c r="J11" s="179"/>
      <c r="K11" s="179">
        <v>0.86786127167630056</v>
      </c>
      <c r="L11" s="179">
        <v>8485</v>
      </c>
      <c r="M11" s="179"/>
      <c r="N11" s="179">
        <v>0.91401358731850268</v>
      </c>
      <c r="O11" s="206">
        <v>10273</v>
      </c>
      <c r="P11" s="99"/>
      <c r="Q11" s="192">
        <v>1.1353931356117466</v>
      </c>
      <c r="R11" s="160">
        <v>10895</v>
      </c>
      <c r="S11" s="192"/>
      <c r="T11" s="192">
        <v>1.0490340799691933</v>
      </c>
      <c r="U11" s="131">
        <v>10684</v>
      </c>
      <c r="V11" s="131"/>
      <c r="W11" s="131">
        <v>0.93539308657081677</v>
      </c>
      <c r="X11" s="131">
        <v>12864</v>
      </c>
      <c r="Y11" s="131"/>
      <c r="Z11" s="131">
        <v>0.87657793184642552</v>
      </c>
      <c r="AA11" s="131">
        <v>17077</v>
      </c>
      <c r="AB11" s="131"/>
      <c r="AC11" s="131">
        <v>1.0497686912401134</v>
      </c>
      <c r="AD11" s="131">
        <v>18162</v>
      </c>
      <c r="AE11" s="200"/>
      <c r="AF11" s="200">
        <v>0.94420356812850947</v>
      </c>
      <c r="AG11" s="165">
        <v>24687</v>
      </c>
      <c r="AH11" s="181">
        <f>'2022'!D11/'2021'!AG11</f>
        <v>1.066310203750962</v>
      </c>
    </row>
    <row r="12" spans="1:37" ht="23.25" customHeight="1" thickBot="1">
      <c r="A12" s="352" t="s">
        <v>26</v>
      </c>
      <c r="B12" s="342" t="s">
        <v>20</v>
      </c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4"/>
    </row>
    <row r="13" spans="1:37" ht="22.5" customHeight="1" thickBot="1">
      <c r="A13" s="353"/>
      <c r="B13" s="104" t="s">
        <v>29</v>
      </c>
      <c r="C13" s="224">
        <v>0</v>
      </c>
      <c r="D13" s="224"/>
      <c r="E13" s="98">
        <v>0</v>
      </c>
      <c r="F13" s="98"/>
      <c r="G13" s="98">
        <v>0</v>
      </c>
      <c r="H13" s="98"/>
      <c r="I13" s="98">
        <v>0</v>
      </c>
      <c r="J13" s="98"/>
      <c r="K13" s="98"/>
      <c r="L13" s="185">
        <v>0</v>
      </c>
      <c r="M13" s="185"/>
      <c r="N13" s="185"/>
      <c r="O13" s="205">
        <v>0</v>
      </c>
      <c r="P13" s="99"/>
      <c r="Q13" s="237"/>
      <c r="R13" s="205">
        <v>0</v>
      </c>
      <c r="S13" s="192"/>
      <c r="T13" s="237">
        <v>0</v>
      </c>
      <c r="U13" s="126">
        <v>0</v>
      </c>
      <c r="V13" s="126"/>
      <c r="W13" s="126"/>
      <c r="X13" s="126">
        <v>0</v>
      </c>
      <c r="Y13" s="126"/>
      <c r="Z13" s="126"/>
      <c r="AA13" s="126">
        <v>0</v>
      </c>
      <c r="AB13" s="126"/>
      <c r="AC13" s="126">
        <v>0</v>
      </c>
      <c r="AD13" s="126">
        <v>0</v>
      </c>
      <c r="AE13" s="199"/>
      <c r="AF13" s="199">
        <v>0</v>
      </c>
      <c r="AG13" s="164">
        <v>0</v>
      </c>
      <c r="AH13" s="181" t="e">
        <f t="shared" ref="AH13" si="0">AA13/X13</f>
        <v>#DIV/0!</v>
      </c>
    </row>
    <row r="14" spans="1:37" ht="27.75" customHeight="1" thickBot="1">
      <c r="A14" s="354"/>
      <c r="B14" s="106" t="s">
        <v>17</v>
      </c>
      <c r="C14" s="225">
        <v>13517</v>
      </c>
      <c r="D14" s="225">
        <v>0.8850916088011378</v>
      </c>
      <c r="E14" s="180">
        <v>16112</v>
      </c>
      <c r="F14" s="180">
        <v>0.95368401153173588</v>
      </c>
      <c r="G14" s="180">
        <v>16169</v>
      </c>
      <c r="H14" s="180">
        <v>0.75479458843351999</v>
      </c>
      <c r="I14" s="180">
        <v>12527</v>
      </c>
      <c r="J14" s="180"/>
      <c r="K14" s="180">
        <v>1.091523865800013</v>
      </c>
      <c r="L14" s="180">
        <v>8485</v>
      </c>
      <c r="M14" s="188"/>
      <c r="N14" s="188">
        <v>0.82544360902255642</v>
      </c>
      <c r="O14" s="189">
        <v>10273</v>
      </c>
      <c r="P14" s="188"/>
      <c r="Q14" s="238">
        <v>1.1353931356117466</v>
      </c>
      <c r="R14" s="160">
        <v>10895</v>
      </c>
      <c r="S14" s="192"/>
      <c r="T14" s="237">
        <v>1.0490340799691933</v>
      </c>
      <c r="U14" s="127">
        <v>10684</v>
      </c>
      <c r="V14" s="127"/>
      <c r="W14" s="127">
        <v>0.93539308657081677</v>
      </c>
      <c r="X14" s="127">
        <v>12864</v>
      </c>
      <c r="Y14" s="127"/>
      <c r="Z14" s="127">
        <v>0.87657793184642552</v>
      </c>
      <c r="AA14" s="127">
        <v>17077</v>
      </c>
      <c r="AB14" s="127"/>
      <c r="AC14" s="127">
        <v>1.0497686912401134</v>
      </c>
      <c r="AD14" s="127">
        <v>18162</v>
      </c>
      <c r="AE14" s="201"/>
      <c r="AF14" s="201">
        <v>0.94420356812850947</v>
      </c>
      <c r="AG14" s="166">
        <v>24687</v>
      </c>
      <c r="AH14" s="181">
        <f>'2022'!D14/'2021'!AG14</f>
        <v>1.066310203750962</v>
      </c>
    </row>
    <row r="15" spans="1:37" ht="24" customHeight="1" thickBot="1">
      <c r="A15" s="352" t="s">
        <v>31</v>
      </c>
      <c r="B15" s="342" t="s">
        <v>20</v>
      </c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4"/>
    </row>
    <row r="16" spans="1:37" ht="22.5" customHeight="1">
      <c r="A16" s="353"/>
      <c r="B16" s="104" t="s">
        <v>29</v>
      </c>
      <c r="C16" s="224">
        <v>169437</v>
      </c>
      <c r="D16" s="224">
        <v>1.0688233240843179</v>
      </c>
      <c r="E16" s="98">
        <v>159253</v>
      </c>
      <c r="F16" s="98">
        <v>0.73806598029447579</v>
      </c>
      <c r="G16" s="98">
        <v>127896</v>
      </c>
      <c r="H16" s="98">
        <v>1.1648729928978019</v>
      </c>
      <c r="I16" s="98">
        <v>117171</v>
      </c>
      <c r="J16" s="98"/>
      <c r="K16" s="98">
        <v>0.78026435234961977</v>
      </c>
      <c r="L16" s="185">
        <v>95398</v>
      </c>
      <c r="M16" s="185"/>
      <c r="N16" s="185">
        <v>0.77094386639492385</v>
      </c>
      <c r="O16" s="205">
        <v>72987</v>
      </c>
      <c r="P16" s="185"/>
      <c r="Q16" s="185">
        <v>0.99355688033136047</v>
      </c>
      <c r="R16" s="185">
        <v>72325</v>
      </c>
      <c r="S16" s="185"/>
      <c r="T16" s="185">
        <v>1.1362045006517218</v>
      </c>
      <c r="U16" s="126">
        <v>74260</v>
      </c>
      <c r="V16" s="126"/>
      <c r="W16" s="126">
        <v>1.0386631903294619</v>
      </c>
      <c r="X16" s="126">
        <v>81592</v>
      </c>
      <c r="Y16" s="126"/>
      <c r="Z16" s="126">
        <v>1.2476974615026517</v>
      </c>
      <c r="AA16" s="126">
        <v>96694</v>
      </c>
      <c r="AB16" s="126"/>
      <c r="AC16" s="126">
        <v>0.98609983246640187</v>
      </c>
      <c r="AD16" s="126">
        <v>117124</v>
      </c>
      <c r="AE16" s="199"/>
      <c r="AF16" s="199">
        <v>1.2021158996654029</v>
      </c>
      <c r="AG16" s="164">
        <v>174656</v>
      </c>
      <c r="AH16" s="181">
        <f>'2022'!D16/'2021'!AG16</f>
        <v>1.0889233693660683</v>
      </c>
    </row>
    <row r="17" spans="1:34" ht="27.75" customHeight="1" thickBot="1">
      <c r="A17" s="354"/>
      <c r="B17" s="106" t="s">
        <v>17</v>
      </c>
      <c r="C17" s="225">
        <v>145</v>
      </c>
      <c r="D17" s="225">
        <v>0.90647482014388492</v>
      </c>
      <c r="E17" s="180">
        <v>131</v>
      </c>
      <c r="F17" s="180">
        <v>1.0555555555555556</v>
      </c>
      <c r="G17" s="180">
        <v>136</v>
      </c>
      <c r="H17" s="180">
        <v>0.91729323308270672</v>
      </c>
      <c r="I17" s="180">
        <v>201</v>
      </c>
      <c r="J17" s="180"/>
      <c r="K17" s="180">
        <v>1.0491803278688525</v>
      </c>
      <c r="L17" s="180">
        <v>128</v>
      </c>
      <c r="M17" s="188"/>
      <c r="N17" s="188">
        <v>0.71875</v>
      </c>
      <c r="O17" s="189">
        <v>2522</v>
      </c>
      <c r="P17" s="188"/>
      <c r="Q17" s="188">
        <v>1.2608695652173914</v>
      </c>
      <c r="R17" s="188">
        <v>3010</v>
      </c>
      <c r="S17" s="188"/>
      <c r="T17" s="188">
        <v>2.0948275862068964</v>
      </c>
      <c r="U17" s="127">
        <v>3731</v>
      </c>
      <c r="V17" s="127"/>
      <c r="W17" s="127">
        <v>1.0534979423868314</v>
      </c>
      <c r="X17" s="127">
        <v>3466</v>
      </c>
      <c r="Y17" s="127"/>
      <c r="Z17" s="127">
        <v>1.046875</v>
      </c>
      <c r="AA17" s="127">
        <v>3981</v>
      </c>
      <c r="AB17" s="127"/>
      <c r="AC17" s="127">
        <v>0.70522388059701491</v>
      </c>
      <c r="AD17" s="127">
        <v>4142</v>
      </c>
      <c r="AE17" s="201"/>
      <c r="AF17" s="201">
        <v>1.0687830687830688</v>
      </c>
      <c r="AG17" s="166">
        <v>3216</v>
      </c>
      <c r="AH17" s="181">
        <f>'2022'!D17/'2021'!AG17</f>
        <v>1.0404228855721394</v>
      </c>
    </row>
    <row r="18" spans="1:34" ht="18" customHeight="1" thickBot="1">
      <c r="A18" s="361" t="s">
        <v>32</v>
      </c>
      <c r="B18" s="342" t="s">
        <v>20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4"/>
    </row>
    <row r="19" spans="1:34" ht="22.5" customHeight="1">
      <c r="A19" s="362"/>
      <c r="B19" s="104" t="s">
        <v>29</v>
      </c>
      <c r="C19" s="224">
        <v>95630</v>
      </c>
      <c r="D19" s="224">
        <v>0.82629311747919398</v>
      </c>
      <c r="E19" s="98">
        <v>75835</v>
      </c>
      <c r="F19" s="98">
        <v>0.86565027839058728</v>
      </c>
      <c r="G19" s="98">
        <v>58324</v>
      </c>
      <c r="H19" s="98">
        <v>0.79184174997345302</v>
      </c>
      <c r="I19" s="98">
        <v>40854</v>
      </c>
      <c r="J19" s="98"/>
      <c r="K19" s="98">
        <v>0.48313186076361614</v>
      </c>
      <c r="L19" s="185">
        <v>23384</v>
      </c>
      <c r="M19" s="185"/>
      <c r="N19" s="185">
        <v>0.85257147388873467</v>
      </c>
      <c r="O19" s="205">
        <v>20694</v>
      </c>
      <c r="P19" s="185"/>
      <c r="Q19" s="185">
        <v>1.1499000046509464</v>
      </c>
      <c r="R19" s="185">
        <v>21648</v>
      </c>
      <c r="S19" s="185"/>
      <c r="T19" s="185">
        <v>1.0375343795502345</v>
      </c>
      <c r="U19" s="126">
        <v>21118</v>
      </c>
      <c r="V19" s="126"/>
      <c r="W19" s="126">
        <v>0.98881178855449869</v>
      </c>
      <c r="X19" s="126">
        <v>21863</v>
      </c>
      <c r="Y19" s="126"/>
      <c r="Z19" s="126">
        <v>1.7197319140548</v>
      </c>
      <c r="AA19" s="126">
        <v>43946</v>
      </c>
      <c r="AB19" s="126"/>
      <c r="AC19" s="126">
        <v>1.4450837899177003</v>
      </c>
      <c r="AD19" s="126">
        <v>58146</v>
      </c>
      <c r="AE19" s="199"/>
      <c r="AF19" s="199">
        <v>1.3698045561266579</v>
      </c>
      <c r="AG19" s="164">
        <v>85830</v>
      </c>
      <c r="AH19" s="181">
        <f>'2022'!D19/'2021'!AG19</f>
        <v>1.0712221833857625</v>
      </c>
    </row>
    <row r="20" spans="1:34" ht="27.75" customHeight="1" thickBot="1">
      <c r="A20" s="363"/>
      <c r="B20" s="106" t="s">
        <v>17</v>
      </c>
      <c r="C20" s="225">
        <v>442</v>
      </c>
      <c r="D20" s="225">
        <v>0.98313253012048196</v>
      </c>
      <c r="E20" s="180">
        <v>382</v>
      </c>
      <c r="F20" s="180">
        <v>0.90686274509803921</v>
      </c>
      <c r="G20" s="180">
        <v>409</v>
      </c>
      <c r="H20" s="180">
        <v>0.26216216216216215</v>
      </c>
      <c r="I20" s="180">
        <v>370</v>
      </c>
      <c r="J20" s="180"/>
      <c r="K20" s="180">
        <v>6.4948453608247423</v>
      </c>
      <c r="L20" s="180">
        <v>320</v>
      </c>
      <c r="M20" s="188"/>
      <c r="N20" s="188">
        <v>0.49365079365079367</v>
      </c>
      <c r="O20" s="189">
        <v>335</v>
      </c>
      <c r="P20" s="188"/>
      <c r="Q20" s="188">
        <v>1.1028938906752412</v>
      </c>
      <c r="R20" s="188">
        <v>326</v>
      </c>
      <c r="S20" s="188"/>
      <c r="T20" s="188">
        <v>1.0204081632653061</v>
      </c>
      <c r="U20" s="127">
        <v>329</v>
      </c>
      <c r="V20" s="127"/>
      <c r="W20" s="127">
        <v>0.8828571428571429</v>
      </c>
      <c r="X20" s="127">
        <v>329</v>
      </c>
      <c r="Y20" s="127"/>
      <c r="Z20" s="127">
        <v>1.1585760517799353</v>
      </c>
      <c r="AA20" s="127">
        <v>361</v>
      </c>
      <c r="AB20" s="127"/>
      <c r="AC20" s="127">
        <v>1.1731843575418994</v>
      </c>
      <c r="AD20" s="127">
        <v>405</v>
      </c>
      <c r="AE20" s="201"/>
      <c r="AF20" s="201">
        <v>0.97619047619047616</v>
      </c>
      <c r="AG20" s="166">
        <v>390</v>
      </c>
      <c r="AH20" s="181">
        <f>'2022'!D20/'2021'!AG20</f>
        <v>1.1000000000000001</v>
      </c>
    </row>
    <row r="21" spans="1:34" ht="29.25" customHeight="1" thickBot="1">
      <c r="A21" s="352" t="s">
        <v>33</v>
      </c>
      <c r="B21" s="342" t="s">
        <v>20</v>
      </c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4"/>
    </row>
    <row r="22" spans="1:34" ht="19.5" customHeight="1">
      <c r="A22" s="353"/>
      <c r="B22" s="104" t="s">
        <v>29</v>
      </c>
      <c r="C22" s="224">
        <v>0</v>
      </c>
      <c r="D22" s="224">
        <v>2.6478502210932353</v>
      </c>
      <c r="E22" s="98">
        <f t="shared" ref="E22" si="1">C22*D22</f>
        <v>0</v>
      </c>
      <c r="F22" s="98">
        <v>1.1075007106310404</v>
      </c>
      <c r="G22" s="98">
        <v>0</v>
      </c>
      <c r="H22" s="98">
        <v>0.69949790660742073</v>
      </c>
      <c r="I22" s="98">
        <v>45921</v>
      </c>
      <c r="J22" s="98"/>
      <c r="K22" s="98">
        <v>0.37201302573040407</v>
      </c>
      <c r="L22" s="185">
        <v>19581</v>
      </c>
      <c r="M22" s="185"/>
      <c r="N22" s="185">
        <v>2.4014918012575515</v>
      </c>
      <c r="O22" s="205">
        <v>17861</v>
      </c>
      <c r="P22" s="185"/>
      <c r="Q22" s="185">
        <v>0.36599327463613729</v>
      </c>
      <c r="R22" s="185">
        <v>11907</v>
      </c>
      <c r="S22" s="185"/>
      <c r="T22" s="185">
        <v>1.121195118529948</v>
      </c>
      <c r="U22" s="126">
        <v>11899</v>
      </c>
      <c r="V22" s="126"/>
      <c r="W22" s="126">
        <f>U22/R22</f>
        <v>0.99932812631225332</v>
      </c>
      <c r="X22" s="126">
        <v>16583</v>
      </c>
      <c r="Y22" s="126"/>
      <c r="Z22" s="126">
        <v>0.84100556356892642</v>
      </c>
      <c r="AA22" s="126">
        <v>26131</v>
      </c>
      <c r="AB22" s="126"/>
      <c r="AC22" s="126">
        <v>0</v>
      </c>
      <c r="AD22" s="126">
        <v>14572</v>
      </c>
      <c r="AE22" s="199"/>
      <c r="AF22" s="199">
        <v>0</v>
      </c>
      <c r="AG22" s="164">
        <v>24520</v>
      </c>
      <c r="AH22" s="181">
        <f>'2022'!D22/'2021'!AG22</f>
        <v>0.95203915171288744</v>
      </c>
    </row>
    <row r="23" spans="1:34" ht="27.75" customHeight="1" thickBot="1">
      <c r="A23" s="354"/>
      <c r="B23" s="106" t="s">
        <v>17</v>
      </c>
      <c r="C23" s="225">
        <v>6892</v>
      </c>
      <c r="D23" s="225">
        <v>0.75549551762249789</v>
      </c>
      <c r="E23" s="180">
        <v>5882</v>
      </c>
      <c r="F23" s="180">
        <v>0.10289336801040312</v>
      </c>
      <c r="G23" s="180">
        <v>4630</v>
      </c>
      <c r="H23" s="180">
        <v>8.7219589257503944</v>
      </c>
      <c r="I23" s="180">
        <v>2281</v>
      </c>
      <c r="J23" s="180"/>
      <c r="K23" s="180">
        <v>0.16971563122622713</v>
      </c>
      <c r="L23" s="180">
        <v>689</v>
      </c>
      <c r="M23" s="188"/>
      <c r="N23" s="188">
        <v>0.82390608324439696</v>
      </c>
      <c r="O23" s="189">
        <v>1311</v>
      </c>
      <c r="P23" s="188"/>
      <c r="Q23" s="188">
        <v>1.0984455958549222</v>
      </c>
      <c r="R23" s="188">
        <v>1867</v>
      </c>
      <c r="S23" s="188"/>
      <c r="T23" s="188">
        <v>1.2346698113207548</v>
      </c>
      <c r="U23" s="127">
        <v>2289</v>
      </c>
      <c r="V23" s="127"/>
      <c r="W23" s="127">
        <v>8.3094555873925502E-2</v>
      </c>
      <c r="X23" s="127">
        <v>3123</v>
      </c>
      <c r="Y23" s="127"/>
      <c r="Z23" s="127">
        <v>6.3793103448275863</v>
      </c>
      <c r="AA23" s="127">
        <v>1527</v>
      </c>
      <c r="AB23" s="127"/>
      <c r="AC23" s="127">
        <v>10.209009009009009</v>
      </c>
      <c r="AD23" s="127">
        <v>5763</v>
      </c>
      <c r="AE23" s="201"/>
      <c r="AF23" s="201">
        <v>1.0222379103423933</v>
      </c>
      <c r="AG23" s="166">
        <v>6473</v>
      </c>
      <c r="AH23" s="181">
        <f>'2022'!D23/'2021'!AG23</f>
        <v>0.92878109068438131</v>
      </c>
    </row>
    <row r="24" spans="1:34" ht="25.5" customHeight="1" thickBot="1">
      <c r="A24" s="352" t="s">
        <v>34</v>
      </c>
      <c r="B24" s="342" t="s">
        <v>20</v>
      </c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4"/>
    </row>
    <row r="25" spans="1:34" ht="22.5" customHeight="1">
      <c r="A25" s="353"/>
      <c r="B25" s="104" t="s">
        <v>29</v>
      </c>
      <c r="C25" s="224">
        <v>7616</v>
      </c>
      <c r="D25" s="224">
        <v>0.94204310239863631</v>
      </c>
      <c r="E25" s="98">
        <v>7154</v>
      </c>
      <c r="F25" s="98">
        <v>0.96574899831976213</v>
      </c>
      <c r="G25" s="98">
        <v>6510</v>
      </c>
      <c r="H25" s="98">
        <v>0.9981263383297645</v>
      </c>
      <c r="I25" s="98">
        <v>6828</v>
      </c>
      <c r="J25" s="98"/>
      <c r="K25" s="98">
        <v>0.81335478680611428</v>
      </c>
      <c r="L25" s="185">
        <v>5766</v>
      </c>
      <c r="M25" s="185"/>
      <c r="N25" s="185">
        <v>0.85822617870095619</v>
      </c>
      <c r="O25" s="205">
        <v>6495</v>
      </c>
      <c r="P25" s="185"/>
      <c r="Q25" s="185">
        <v>1.4325777948520937</v>
      </c>
      <c r="R25" s="185">
        <v>7448</v>
      </c>
      <c r="S25" s="185"/>
      <c r="T25" s="185">
        <v>1.0158219361759184</v>
      </c>
      <c r="U25" s="126">
        <v>7203</v>
      </c>
      <c r="V25" s="126"/>
      <c r="W25" s="126">
        <v>0.9498416050686378</v>
      </c>
      <c r="X25" s="126">
        <v>6970</v>
      </c>
      <c r="Y25" s="126"/>
      <c r="Z25" s="126">
        <v>0.94816564758198996</v>
      </c>
      <c r="AA25" s="126">
        <v>5621</v>
      </c>
      <c r="AB25" s="126"/>
      <c r="AC25" s="126">
        <v>1.1769016561629781</v>
      </c>
      <c r="AD25" s="126">
        <v>6554</v>
      </c>
      <c r="AE25" s="199"/>
      <c r="AF25" s="199">
        <v>0.94533001245330017</v>
      </c>
      <c r="AG25" s="164">
        <v>6296</v>
      </c>
      <c r="AH25" s="181">
        <f>'2022'!D25/'2021'!AG25</f>
        <v>1.1772554002541296</v>
      </c>
    </row>
    <row r="26" spans="1:34" ht="27.75" customHeight="1" thickBot="1">
      <c r="A26" s="354"/>
      <c r="B26" s="106" t="s">
        <v>17</v>
      </c>
      <c r="C26" s="225">
        <v>3453</v>
      </c>
      <c r="D26" s="225">
        <v>1.0505917159763314</v>
      </c>
      <c r="E26" s="180">
        <v>3060</v>
      </c>
      <c r="F26" s="180">
        <v>0.69445226696705153</v>
      </c>
      <c r="G26" s="206">
        <v>2994</v>
      </c>
      <c r="H26" s="234">
        <v>0.58110300081103006</v>
      </c>
      <c r="I26" s="206">
        <v>1314</v>
      </c>
      <c r="J26" s="206"/>
      <c r="K26" s="235">
        <v>0.31472435450104674</v>
      </c>
      <c r="L26" s="180">
        <v>896</v>
      </c>
      <c r="M26" s="188"/>
      <c r="N26" s="188">
        <v>0.90022172949002222</v>
      </c>
      <c r="O26" s="189">
        <v>633</v>
      </c>
      <c r="P26" s="188"/>
      <c r="Q26" s="188">
        <v>7.6354679802955669E-2</v>
      </c>
      <c r="R26" s="188">
        <v>134</v>
      </c>
      <c r="S26" s="188"/>
      <c r="T26" s="188">
        <v>10.225806451612904</v>
      </c>
      <c r="U26" s="127">
        <v>562</v>
      </c>
      <c r="V26" s="127"/>
      <c r="W26" s="127">
        <v>1.0567823343848581</v>
      </c>
      <c r="X26" s="127">
        <v>173</v>
      </c>
      <c r="Y26" s="127"/>
      <c r="Z26" s="127">
        <v>2.3791044776119401</v>
      </c>
      <c r="AA26" s="127">
        <v>1806</v>
      </c>
      <c r="AB26" s="127"/>
      <c r="AC26" s="127">
        <v>2.8820577164366372</v>
      </c>
      <c r="AD26" s="127">
        <v>2000</v>
      </c>
      <c r="AE26" s="201"/>
      <c r="AF26" s="201">
        <v>1.0513713539399216</v>
      </c>
      <c r="AG26" s="166">
        <v>3429</v>
      </c>
      <c r="AH26" s="181">
        <f>'2022'!D26/'2021'!AG26</f>
        <v>0.92213473315835526</v>
      </c>
    </row>
    <row r="27" spans="1:34" ht="28.5" customHeight="1" thickBot="1">
      <c r="A27" s="352" t="s">
        <v>35</v>
      </c>
      <c r="B27" s="347" t="s">
        <v>20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9"/>
    </row>
    <row r="28" spans="1:34" ht="22.5" customHeight="1">
      <c r="A28" s="353"/>
      <c r="B28" s="104" t="s">
        <v>29</v>
      </c>
      <c r="C28" s="224">
        <v>19846</v>
      </c>
      <c r="D28" s="224">
        <v>0.96769647085353483</v>
      </c>
      <c r="E28" s="98">
        <v>16749</v>
      </c>
      <c r="F28" s="98">
        <v>0.76889018351296246</v>
      </c>
      <c r="G28" s="98">
        <v>14797</v>
      </c>
      <c r="H28" s="98">
        <v>0.84823458099712079</v>
      </c>
      <c r="I28" s="98">
        <v>10606</v>
      </c>
      <c r="J28" s="98"/>
      <c r="K28" s="98">
        <v>0.54872711031710586</v>
      </c>
      <c r="L28" s="185">
        <v>5605</v>
      </c>
      <c r="M28" s="185"/>
      <c r="N28" s="185">
        <v>0.56698681426013353</v>
      </c>
      <c r="O28" s="205">
        <v>4026</v>
      </c>
      <c r="P28" s="185"/>
      <c r="Q28" s="185">
        <v>1.2784955498133792</v>
      </c>
      <c r="R28" s="185">
        <v>4185</v>
      </c>
      <c r="S28" s="185"/>
      <c r="T28" s="185">
        <v>0.86233999550864582</v>
      </c>
      <c r="U28" s="126">
        <v>2798</v>
      </c>
      <c r="V28" s="126"/>
      <c r="W28" s="126">
        <v>0.94322916666666667</v>
      </c>
      <c r="X28" s="126">
        <v>4387</v>
      </c>
      <c r="Y28" s="126"/>
      <c r="Z28" s="126">
        <v>2.3743787962451686</v>
      </c>
      <c r="AA28" s="126">
        <v>8465</v>
      </c>
      <c r="AB28" s="126"/>
      <c r="AC28" s="126">
        <v>1.5918604651162791</v>
      </c>
      <c r="AD28" s="126">
        <v>13388</v>
      </c>
      <c r="AE28" s="199"/>
      <c r="AF28" s="199">
        <v>1.2536157779401023</v>
      </c>
      <c r="AG28" s="164">
        <v>16378</v>
      </c>
      <c r="AH28" s="181">
        <f>'2022'!D28/'2021'!AG28</f>
        <v>1.3550494565881059</v>
      </c>
    </row>
    <row r="29" spans="1:34" ht="27.75" customHeight="1" thickBot="1">
      <c r="A29" s="354"/>
      <c r="B29" s="106" t="s">
        <v>17</v>
      </c>
      <c r="C29" s="225">
        <v>1256</v>
      </c>
      <c r="D29" s="225">
        <v>0.93242942876194712</v>
      </c>
      <c r="E29" s="180">
        <v>455</v>
      </c>
      <c r="F29" s="180">
        <v>1.2924910607866509</v>
      </c>
      <c r="G29" s="206">
        <v>617</v>
      </c>
      <c r="H29" s="234">
        <v>0.68443378827001111</v>
      </c>
      <c r="I29" s="206">
        <v>932</v>
      </c>
      <c r="J29" s="206"/>
      <c r="K29" s="235">
        <v>0.46833737537052006</v>
      </c>
      <c r="L29" s="180">
        <v>317</v>
      </c>
      <c r="M29" s="188"/>
      <c r="N29" s="188">
        <v>0.48446490218642119</v>
      </c>
      <c r="O29" s="189">
        <v>457</v>
      </c>
      <c r="P29" s="188"/>
      <c r="Q29" s="188">
        <v>0.41448931116389548</v>
      </c>
      <c r="R29" s="188">
        <v>291</v>
      </c>
      <c r="S29" s="188"/>
      <c r="T29" s="188">
        <v>2.9856733524355299</v>
      </c>
      <c r="U29" s="127">
        <v>511</v>
      </c>
      <c r="V29" s="127"/>
      <c r="W29" s="127">
        <v>0.95585412667946257</v>
      </c>
      <c r="X29" s="127">
        <v>830</v>
      </c>
      <c r="Y29" s="127"/>
      <c r="Z29" s="127">
        <v>0.48393574297188757</v>
      </c>
      <c r="AA29" s="127">
        <v>436</v>
      </c>
      <c r="AB29" s="127"/>
      <c r="AC29" s="127">
        <v>7.5850622406639001</v>
      </c>
      <c r="AD29" s="127">
        <v>979</v>
      </c>
      <c r="AE29" s="201"/>
      <c r="AF29" s="201">
        <v>0.32467177242888401</v>
      </c>
      <c r="AG29" s="166">
        <v>676</v>
      </c>
      <c r="AH29" s="181">
        <f>'2022'!D29/'2021'!AG29</f>
        <v>0.93047337278106512</v>
      </c>
    </row>
    <row r="30" spans="1:34" ht="15.75" thickBot="1">
      <c r="A30" s="333" t="s">
        <v>28</v>
      </c>
      <c r="B30" s="128" t="s">
        <v>14</v>
      </c>
      <c r="C30" s="226">
        <v>113.47199999999999</v>
      </c>
      <c r="D30" s="226">
        <v>1.0277196041597383</v>
      </c>
      <c r="E30" s="102">
        <v>111.41500000000001</v>
      </c>
      <c r="F30" s="102">
        <v>1.0279077496261184</v>
      </c>
      <c r="G30" s="102">
        <v>116.15</v>
      </c>
      <c r="H30" s="102">
        <v>0.9891518905489568</v>
      </c>
      <c r="I30" s="102">
        <v>117.61800000000001</v>
      </c>
      <c r="J30" s="102"/>
      <c r="K30" s="102">
        <v>0.94082936941431494</v>
      </c>
      <c r="L30" s="102">
        <v>109.675</v>
      </c>
      <c r="M30" s="102"/>
      <c r="N30" s="102">
        <v>0.94610433542394268</v>
      </c>
      <c r="O30" s="102">
        <v>108.497</v>
      </c>
      <c r="P30" s="102"/>
      <c r="Q30" s="102">
        <v>1.0124464887952611</v>
      </c>
      <c r="R30" s="102">
        <v>99.307000000000002</v>
      </c>
      <c r="S30" s="188"/>
      <c r="T30" s="238">
        <v>1.0056217846541504</v>
      </c>
      <c r="U30" s="132">
        <v>104.69800000000001</v>
      </c>
      <c r="V30" s="132"/>
      <c r="W30" s="132">
        <v>0.9952164009111617</v>
      </c>
      <c r="X30" s="132">
        <v>98.685000000000002</v>
      </c>
      <c r="Y30" s="132"/>
      <c r="Z30" s="132">
        <v>1.0436980239566644</v>
      </c>
      <c r="AA30" s="132">
        <v>110.12</v>
      </c>
      <c r="AB30" s="132"/>
      <c r="AC30" s="132">
        <v>1.0284544673696521</v>
      </c>
      <c r="AD30" s="132">
        <v>117.834</v>
      </c>
      <c r="AE30" s="202"/>
      <c r="AF30" s="202">
        <v>1.0721622005828417</v>
      </c>
      <c r="AG30" s="167">
        <v>120.583</v>
      </c>
      <c r="AH30" s="181">
        <f>'2022'!D30/'2021'!AG30</f>
        <v>1.0082515777514243</v>
      </c>
    </row>
    <row r="31" spans="1:34" ht="15.75" thickBot="1">
      <c r="A31" s="334"/>
      <c r="B31" s="168" t="s">
        <v>15</v>
      </c>
      <c r="C31" s="227">
        <v>1.2</v>
      </c>
      <c r="D31" s="227">
        <v>0.86009389671361514</v>
      </c>
      <c r="E31" s="103">
        <v>0.78600000000000003</v>
      </c>
      <c r="F31" s="103">
        <v>0.84716157205240172</v>
      </c>
      <c r="G31" s="103">
        <v>0.70099999999999996</v>
      </c>
      <c r="H31" s="103">
        <v>0.66752577319587625</v>
      </c>
      <c r="I31" s="103">
        <v>0.48199999999999998</v>
      </c>
      <c r="J31" s="103"/>
      <c r="K31" s="103">
        <v>0.70463320463320456</v>
      </c>
      <c r="L31" s="103">
        <v>0.38100000000000001</v>
      </c>
      <c r="M31" s="103"/>
      <c r="N31" s="103">
        <v>0.81643835616438354</v>
      </c>
      <c r="O31" s="103">
        <v>0.28399999999999997</v>
      </c>
      <c r="P31" s="103"/>
      <c r="Q31" s="103">
        <v>1.2483221476510067</v>
      </c>
      <c r="R31" s="103">
        <v>0.36199999999999999</v>
      </c>
      <c r="S31" s="188"/>
      <c r="T31" s="238">
        <v>1.0268817204301075</v>
      </c>
      <c r="U31" s="133">
        <v>0.33800000000000002</v>
      </c>
      <c r="V31" s="133"/>
      <c r="W31" s="133">
        <v>1.1544502617801047</v>
      </c>
      <c r="X31" s="133">
        <v>0.41</v>
      </c>
      <c r="Y31" s="133"/>
      <c r="Z31" s="133">
        <v>1.5056689342403629</v>
      </c>
      <c r="AA31" s="133">
        <v>0.60199999999999998</v>
      </c>
      <c r="AB31" s="133"/>
      <c r="AC31" s="133">
        <v>1.1039156626506024</v>
      </c>
      <c r="AD31" s="133">
        <v>0.68100000000000005</v>
      </c>
      <c r="AE31" s="203"/>
      <c r="AF31" s="203">
        <v>1.4952251023192362</v>
      </c>
      <c r="AG31" s="169">
        <v>0.98899999999999999</v>
      </c>
      <c r="AH31" s="181">
        <f>'2022'!D31/'2021'!AG31</f>
        <v>1.2082912032355915</v>
      </c>
    </row>
    <row r="32" spans="1:34" ht="15.75" thickBot="1">
      <c r="A32" s="350" t="s">
        <v>18</v>
      </c>
      <c r="B32" s="351"/>
      <c r="C32" s="228">
        <f>C5+C6+C7+C8+C10+C11+C13+C14+C16+C17+C19+C20+C22+C23+C25+C26+C28+C29</f>
        <v>77951612</v>
      </c>
      <c r="D32" s="228"/>
      <c r="E32" s="113">
        <f>E5+E6+E7+E8+E10+E11+E13+E14+E16+E17+E19+E20+E22+E23+E25+E26+E28+E29</f>
        <v>69732083</v>
      </c>
      <c r="F32" s="113"/>
      <c r="G32" s="113">
        <f t="shared" ref="G32:AA32" si="2">G5+G6+G7+G8+G10+G11+G13+G14+G16+G17+G19+G20+G22+G23+G25+G26+G28+G29</f>
        <v>78983062</v>
      </c>
      <c r="H32" s="113"/>
      <c r="I32" s="113">
        <f t="shared" si="2"/>
        <v>75755850</v>
      </c>
      <c r="J32" s="113"/>
      <c r="K32" s="113"/>
      <c r="L32" s="113">
        <f t="shared" si="2"/>
        <v>71386241</v>
      </c>
      <c r="M32" s="113"/>
      <c r="N32" s="113"/>
      <c r="O32" s="113">
        <f>O5+O6+O7+O8+O10+O11+O13+O14+O16+O17+O19+O20+O22+O23+O25+O26+O28+O29</f>
        <v>67852948</v>
      </c>
      <c r="P32" s="113"/>
      <c r="Q32" s="113"/>
      <c r="R32" s="113">
        <f>R5+R6+R7+R8+R10+R11+R13+R14+R16+R17+R19+R20+R22+R23+R25+R26+R28+R29</f>
        <v>62710862</v>
      </c>
      <c r="S32" s="113"/>
      <c r="T32" s="113"/>
      <c r="U32" s="130">
        <f>U5+U6+U7+U8+U10+U11+U13+U14+U16+U17+U19+U20+U22+U23+U25+U26+U28+U29</f>
        <v>65858011</v>
      </c>
      <c r="V32" s="130"/>
      <c r="W32" s="130"/>
      <c r="X32" s="113">
        <f t="shared" si="2"/>
        <v>62955028</v>
      </c>
      <c r="Y32" s="113"/>
      <c r="Z32" s="113"/>
      <c r="AA32" s="113">
        <f t="shared" si="2"/>
        <v>72297989</v>
      </c>
      <c r="AB32" s="113"/>
      <c r="AC32" s="113"/>
      <c r="AD32" s="113">
        <f>AD5+AD6+AD7+AD8+AD10+AD11+AD13+AD14+AD16+AD17+AD19+AD20+AD22+AD23+AD25+AD26+AD28+AD29</f>
        <v>76078157</v>
      </c>
      <c r="AE32" s="204"/>
      <c r="AF32" s="204"/>
      <c r="AG32" s="170">
        <f>AG5+AG6+AG7+AG8+AG10+AG11+AG13+AG14+AG16+AG17+AG19+AG20+AG22+AG23+AG25+AG26+AG28+AG29</f>
        <v>81658712</v>
      </c>
    </row>
    <row r="33" spans="1:34" ht="22.5" customHeight="1"/>
    <row r="34" spans="1:34" ht="22.5" customHeight="1"/>
    <row r="35" spans="1:34" ht="22.5" customHeight="1">
      <c r="AD35" s="148"/>
      <c r="AE35" s="148"/>
      <c r="AF35" s="148"/>
    </row>
    <row r="36" spans="1:34" ht="22.5" customHeight="1">
      <c r="A36" s="115"/>
      <c r="C36" s="230"/>
      <c r="D36" s="230"/>
      <c r="E36" s="60"/>
      <c r="F36" s="60"/>
      <c r="O36" s="115"/>
      <c r="P36" s="115"/>
      <c r="Q36" s="115"/>
      <c r="AD36" s="148"/>
      <c r="AE36" s="148"/>
      <c r="AF36" s="148"/>
    </row>
    <row r="37" spans="1:34" ht="22.5" customHeight="1">
      <c r="A37" s="115"/>
      <c r="E37" s="60"/>
      <c r="F37" s="60"/>
      <c r="O37" s="115"/>
      <c r="P37" s="115"/>
      <c r="Q37" s="115"/>
      <c r="AD37" s="148"/>
      <c r="AE37" s="148"/>
      <c r="AF37" s="148"/>
    </row>
    <row r="38" spans="1:34" ht="22.5" customHeight="1">
      <c r="A38" s="115"/>
      <c r="C38" s="230"/>
      <c r="D38" s="230"/>
      <c r="E38" s="60"/>
      <c r="F38" s="60"/>
      <c r="O38" s="115"/>
      <c r="P38" s="115"/>
      <c r="Q38" s="115"/>
      <c r="AD38" s="148"/>
      <c r="AE38" s="148"/>
      <c r="AF38" s="148"/>
    </row>
    <row r="39" spans="1:34" ht="22.5" customHeight="1">
      <c r="A39" s="115"/>
      <c r="C39" s="231"/>
      <c r="D39" s="231"/>
      <c r="E39" s="115"/>
      <c r="F39" s="115"/>
      <c r="O39" s="115"/>
      <c r="P39" s="115"/>
      <c r="Q39" s="115"/>
      <c r="AD39" s="115"/>
      <c r="AE39" s="115"/>
      <c r="AF39" s="115"/>
      <c r="AG39" s="156"/>
    </row>
    <row r="40" spans="1:34" ht="22.5" customHeight="1">
      <c r="A40" s="115"/>
      <c r="C40" s="231"/>
      <c r="D40" s="231"/>
      <c r="E40" s="115"/>
      <c r="F40" s="115"/>
      <c r="O40" s="115"/>
      <c r="P40" s="115"/>
      <c r="Q40" s="115"/>
      <c r="AD40" s="149"/>
      <c r="AE40" s="149"/>
      <c r="AF40" s="149"/>
      <c r="AG40" s="156"/>
    </row>
    <row r="41" spans="1:34" ht="22.5" customHeight="1">
      <c r="A41" s="115"/>
      <c r="C41" s="231"/>
      <c r="D41" s="231"/>
      <c r="E41" s="115"/>
      <c r="F41" s="115"/>
      <c r="I41" s="115"/>
      <c r="J41" s="115"/>
      <c r="K41" s="115"/>
      <c r="O41" s="115"/>
      <c r="P41" s="115"/>
      <c r="Q41" s="115"/>
      <c r="R41" s="115"/>
      <c r="S41" s="115"/>
      <c r="T41" s="115"/>
      <c r="U41" s="135"/>
      <c r="V41" s="135"/>
      <c r="W41" s="135"/>
      <c r="AD41" s="150"/>
      <c r="AE41" s="150"/>
      <c r="AF41" s="150"/>
    </row>
    <row r="42" spans="1:34" ht="48" customHeight="1">
      <c r="A42" s="115"/>
      <c r="B42" s="115"/>
      <c r="C42" s="231"/>
      <c r="D42" s="231"/>
      <c r="E42" s="115"/>
      <c r="F42" s="115"/>
      <c r="I42" s="115"/>
      <c r="J42" s="115"/>
      <c r="K42" s="115"/>
      <c r="O42" s="115"/>
      <c r="P42" s="115"/>
      <c r="Q42" s="115"/>
      <c r="AD42" s="148"/>
      <c r="AE42" s="148"/>
      <c r="AF42" s="148"/>
    </row>
    <row r="43" spans="1:34" ht="22.5" customHeight="1">
      <c r="A43" s="116"/>
      <c r="B43" s="116"/>
      <c r="C43" s="232"/>
      <c r="D43" s="232"/>
      <c r="G43" s="142"/>
      <c r="H43" s="142"/>
      <c r="L43" s="116"/>
      <c r="M43" s="116"/>
      <c r="N43" s="116"/>
      <c r="O43" s="116"/>
      <c r="P43" s="116"/>
      <c r="Q43" s="116"/>
      <c r="U43" s="138"/>
      <c r="V43" s="138"/>
      <c r="W43" s="138"/>
      <c r="AA43" s="142"/>
      <c r="AB43" s="142"/>
      <c r="AC43" s="142"/>
      <c r="AD43" s="116"/>
      <c r="AE43" s="116"/>
      <c r="AF43" s="116"/>
      <c r="AG43" s="157"/>
      <c r="AH43" s="191"/>
    </row>
    <row r="44" spans="1:34" ht="22.5" customHeight="1">
      <c r="A44" s="116"/>
      <c r="B44" s="116"/>
      <c r="C44" s="232"/>
      <c r="D44" s="232"/>
      <c r="E44" s="60"/>
      <c r="F44" s="60"/>
      <c r="G44" s="142"/>
      <c r="H44" s="142"/>
      <c r="L44" s="116"/>
      <c r="M44" s="116"/>
      <c r="N44" s="116"/>
      <c r="O44" s="115"/>
      <c r="P44" s="115"/>
      <c r="Q44" s="115"/>
      <c r="U44" s="138"/>
      <c r="V44" s="138"/>
      <c r="W44" s="138"/>
      <c r="X44" s="142"/>
      <c r="Y44" s="142"/>
      <c r="Z44" s="142"/>
      <c r="AA44" s="142"/>
      <c r="AB44" s="142"/>
      <c r="AC44" s="142"/>
      <c r="AD44" s="116"/>
      <c r="AE44" s="116"/>
      <c r="AF44" s="116"/>
      <c r="AG44" s="157"/>
      <c r="AH44" s="191"/>
    </row>
    <row r="45" spans="1:34" ht="22.5" customHeight="1">
      <c r="A45" s="116"/>
      <c r="B45" s="116"/>
      <c r="C45" s="232"/>
      <c r="D45" s="232"/>
      <c r="E45" s="60"/>
      <c r="F45" s="60"/>
      <c r="G45" s="142"/>
      <c r="H45" s="142"/>
      <c r="I45" s="116"/>
      <c r="J45" s="116"/>
      <c r="K45" s="116"/>
      <c r="L45" s="116"/>
      <c r="M45" s="116"/>
      <c r="N45" s="116"/>
      <c r="O45" s="115"/>
      <c r="P45" s="115"/>
      <c r="Q45" s="115"/>
      <c r="U45" s="138"/>
      <c r="V45" s="138"/>
      <c r="W45" s="138"/>
      <c r="AA45" s="142"/>
      <c r="AB45" s="142"/>
      <c r="AC45" s="142"/>
      <c r="AD45" s="116"/>
      <c r="AE45" s="116"/>
      <c r="AF45" s="116"/>
      <c r="AG45" s="157"/>
      <c r="AH45" s="191"/>
    </row>
    <row r="46" spans="1:34" ht="22.5" customHeight="1">
      <c r="A46" s="117"/>
      <c r="B46" s="117"/>
      <c r="C46" s="233"/>
      <c r="D46" s="233"/>
      <c r="E46" s="60"/>
      <c r="F46" s="60"/>
      <c r="G46" s="142"/>
      <c r="H46" s="142"/>
      <c r="I46" s="117"/>
      <c r="J46" s="117"/>
      <c r="K46" s="117"/>
      <c r="L46" s="116"/>
      <c r="M46" s="116"/>
      <c r="N46" s="116"/>
      <c r="O46" s="117"/>
      <c r="P46" s="117"/>
      <c r="Q46" s="117"/>
      <c r="U46" s="138"/>
      <c r="V46" s="138"/>
      <c r="W46" s="138"/>
      <c r="X46" s="142"/>
      <c r="Y46" s="142"/>
      <c r="Z46" s="142"/>
      <c r="AA46" s="142"/>
      <c r="AB46" s="142"/>
      <c r="AC46" s="142"/>
      <c r="AD46" s="116"/>
      <c r="AE46" s="116"/>
      <c r="AF46" s="116"/>
      <c r="AG46" s="158"/>
      <c r="AH46" s="191"/>
    </row>
    <row r="47" spans="1:34" ht="22.5" customHeight="1">
      <c r="A47" s="117"/>
      <c r="B47" s="117"/>
      <c r="C47" s="233"/>
      <c r="D47" s="233"/>
      <c r="E47" s="117"/>
      <c r="F47" s="117"/>
      <c r="G47" s="142"/>
      <c r="H47" s="142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38"/>
      <c r="V47" s="138"/>
      <c r="W47" s="138"/>
      <c r="X47" s="142"/>
      <c r="Y47" s="142"/>
      <c r="Z47" s="142"/>
      <c r="AA47" s="142"/>
      <c r="AB47" s="142"/>
      <c r="AC47" s="142"/>
      <c r="AD47" s="117"/>
      <c r="AE47" s="117"/>
      <c r="AF47" s="117"/>
      <c r="AG47" s="158"/>
      <c r="AH47" s="191"/>
    </row>
    <row r="48" spans="1:34" ht="22.5" customHeight="1">
      <c r="A48" s="117"/>
      <c r="B48" s="117"/>
      <c r="C48" s="233"/>
      <c r="D48" s="233"/>
      <c r="E48" s="117"/>
      <c r="F48" s="117"/>
      <c r="G48" s="142"/>
      <c r="H48" s="142"/>
      <c r="I48" s="117"/>
      <c r="J48" s="117"/>
      <c r="K48" s="117"/>
      <c r="O48" s="117"/>
      <c r="P48" s="117"/>
      <c r="Q48" s="117"/>
      <c r="R48" s="117"/>
      <c r="S48" s="117"/>
      <c r="T48" s="117"/>
      <c r="U48" s="138"/>
      <c r="V48" s="138"/>
      <c r="W48" s="138"/>
      <c r="X48" s="142"/>
      <c r="Y48" s="142"/>
      <c r="Z48" s="142"/>
      <c r="AA48" s="142"/>
      <c r="AB48" s="142"/>
      <c r="AC48" s="142"/>
      <c r="AD48" s="117"/>
      <c r="AE48" s="117"/>
      <c r="AF48" s="117"/>
      <c r="AG48" s="158"/>
      <c r="AH48" s="191"/>
    </row>
    <row r="49" spans="1:34" ht="22.5" customHeight="1">
      <c r="A49" s="117"/>
      <c r="B49" s="117"/>
      <c r="C49" s="233"/>
      <c r="D49" s="233"/>
      <c r="E49" s="117"/>
      <c r="F49" s="117"/>
      <c r="G49" s="142"/>
      <c r="H49" s="142"/>
      <c r="I49" s="117"/>
      <c r="J49" s="117"/>
      <c r="K49" s="117"/>
      <c r="L49" s="116"/>
      <c r="M49" s="116"/>
      <c r="N49" s="116"/>
      <c r="O49" s="117"/>
      <c r="P49" s="117"/>
      <c r="Q49" s="117"/>
      <c r="R49" s="117"/>
      <c r="S49" s="117"/>
      <c r="T49" s="117"/>
      <c r="U49" s="138"/>
      <c r="V49" s="138"/>
      <c r="W49" s="138"/>
      <c r="X49" s="142"/>
      <c r="Y49" s="142"/>
      <c r="Z49" s="142"/>
      <c r="AA49" s="142"/>
      <c r="AB49" s="142"/>
      <c r="AC49" s="142"/>
      <c r="AD49" s="117"/>
      <c r="AE49" s="117"/>
      <c r="AF49" s="117"/>
      <c r="AG49" s="158"/>
      <c r="AH49" s="191"/>
    </row>
    <row r="50" spans="1:34" ht="22.5" customHeight="1">
      <c r="A50" s="117"/>
      <c r="B50" s="117"/>
      <c r="C50" s="233"/>
      <c r="D50" s="233"/>
      <c r="E50" s="117"/>
      <c r="F50" s="117"/>
      <c r="G50" s="142"/>
      <c r="H50" s="142"/>
      <c r="I50" s="117"/>
      <c r="J50" s="117"/>
      <c r="K50" s="117"/>
      <c r="L50" s="116"/>
      <c r="M50" s="116"/>
      <c r="N50" s="116"/>
      <c r="O50" s="117"/>
      <c r="P50" s="117"/>
      <c r="Q50" s="117"/>
      <c r="R50" s="117"/>
      <c r="S50" s="117"/>
      <c r="T50" s="117"/>
      <c r="U50" s="138"/>
      <c r="V50" s="138"/>
      <c r="W50" s="138"/>
      <c r="X50" s="142"/>
      <c r="Y50" s="142"/>
      <c r="Z50" s="142"/>
      <c r="AA50" s="142"/>
      <c r="AB50" s="142"/>
      <c r="AC50" s="142"/>
      <c r="AD50" s="117"/>
      <c r="AE50" s="117"/>
      <c r="AF50" s="117"/>
      <c r="AG50" s="158"/>
      <c r="AH50" s="191"/>
    </row>
    <row r="51" spans="1:34" ht="22.5" customHeight="1">
      <c r="A51" s="117"/>
      <c r="B51" s="117"/>
      <c r="C51" s="233"/>
      <c r="D51" s="233"/>
      <c r="E51" s="117"/>
      <c r="F51" s="117"/>
      <c r="G51" s="142"/>
      <c r="H51" s="142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38"/>
      <c r="V51" s="138"/>
      <c r="W51" s="138"/>
      <c r="X51" s="142"/>
      <c r="Y51" s="142"/>
      <c r="Z51" s="142"/>
      <c r="AA51" s="142"/>
      <c r="AB51" s="142"/>
      <c r="AC51" s="142"/>
      <c r="AD51" s="117"/>
      <c r="AE51" s="117"/>
      <c r="AF51" s="117"/>
      <c r="AG51" s="158"/>
      <c r="AH51" s="191"/>
    </row>
    <row r="52" spans="1:34" ht="22.5" customHeight="1">
      <c r="A52" s="117"/>
      <c r="B52" s="117"/>
      <c r="C52" s="233"/>
      <c r="D52" s="233"/>
      <c r="E52" s="117"/>
      <c r="F52" s="117"/>
      <c r="G52" s="142"/>
      <c r="H52" s="142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38"/>
      <c r="V52" s="138"/>
      <c r="W52" s="138"/>
      <c r="X52" s="142"/>
      <c r="Y52" s="142"/>
      <c r="Z52" s="142"/>
      <c r="AA52" s="142"/>
      <c r="AB52" s="142"/>
      <c r="AC52" s="142"/>
      <c r="AD52" s="117"/>
      <c r="AE52" s="117"/>
      <c r="AF52" s="117"/>
      <c r="AG52" s="158"/>
      <c r="AH52" s="191"/>
    </row>
    <row r="53" spans="1:34" ht="22.5" customHeight="1">
      <c r="A53" s="117"/>
      <c r="B53" s="117"/>
      <c r="C53" s="233"/>
      <c r="D53" s="233"/>
      <c r="E53" s="117"/>
      <c r="F53" s="117"/>
      <c r="G53" s="142"/>
      <c r="H53" s="142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38"/>
      <c r="V53" s="138"/>
      <c r="W53" s="138"/>
      <c r="X53" s="142"/>
      <c r="Y53" s="142"/>
      <c r="Z53" s="142"/>
      <c r="AA53" s="142"/>
      <c r="AB53" s="142"/>
      <c r="AC53" s="142"/>
      <c r="AD53" s="117"/>
      <c r="AE53" s="117"/>
      <c r="AF53" s="117"/>
      <c r="AG53" s="158"/>
      <c r="AH53" s="191"/>
    </row>
    <row r="54" spans="1:34" ht="22.5" customHeight="1">
      <c r="A54" s="117"/>
      <c r="B54" s="117"/>
      <c r="C54" s="233"/>
      <c r="D54" s="233"/>
      <c r="E54" s="117"/>
      <c r="F54" s="117"/>
      <c r="G54" s="142"/>
      <c r="H54" s="142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38"/>
      <c r="V54" s="138"/>
      <c r="W54" s="138"/>
      <c r="X54" s="142"/>
      <c r="Y54" s="142"/>
      <c r="Z54" s="142"/>
      <c r="AA54" s="142"/>
      <c r="AB54" s="142"/>
      <c r="AC54" s="142"/>
      <c r="AD54" s="117"/>
      <c r="AE54" s="117"/>
      <c r="AF54" s="117"/>
      <c r="AG54" s="158"/>
      <c r="AH54" s="191"/>
    </row>
    <row r="55" spans="1:34" ht="22.5" customHeight="1">
      <c r="A55" s="117"/>
      <c r="B55" s="117"/>
      <c r="C55" s="233"/>
      <c r="D55" s="233"/>
      <c r="E55" s="117"/>
      <c r="F55" s="117"/>
      <c r="G55" s="142"/>
      <c r="H55" s="142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38"/>
      <c r="V55" s="138"/>
      <c r="W55" s="138"/>
      <c r="X55" s="142"/>
      <c r="Y55" s="142"/>
      <c r="Z55" s="142"/>
      <c r="AA55" s="142"/>
      <c r="AB55" s="142"/>
      <c r="AC55" s="142"/>
      <c r="AD55" s="117"/>
      <c r="AE55" s="117"/>
      <c r="AF55" s="117"/>
      <c r="AG55" s="158"/>
      <c r="AH55" s="191"/>
    </row>
    <row r="56" spans="1:34" ht="22.5" customHeight="1">
      <c r="A56" s="117"/>
      <c r="C56" s="233"/>
      <c r="D56" s="233"/>
      <c r="E56" s="117"/>
      <c r="F56" s="117"/>
      <c r="G56" s="142"/>
      <c r="H56" s="142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38"/>
      <c r="V56" s="138"/>
      <c r="W56" s="138"/>
      <c r="X56" s="142"/>
      <c r="Y56" s="142"/>
      <c r="Z56" s="142"/>
      <c r="AA56" s="142"/>
      <c r="AB56" s="142"/>
      <c r="AC56" s="142"/>
      <c r="AD56" s="117"/>
      <c r="AE56" s="117"/>
      <c r="AF56" s="117"/>
      <c r="AG56" s="158"/>
      <c r="AH56" s="191"/>
    </row>
    <row r="57" spans="1:34" ht="22.5" customHeight="1">
      <c r="A57" s="117"/>
      <c r="C57" s="233"/>
      <c r="D57" s="233"/>
      <c r="E57" s="117"/>
      <c r="F57" s="117"/>
      <c r="G57" s="142"/>
      <c r="H57" s="142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38"/>
      <c r="V57" s="138"/>
      <c r="W57" s="138"/>
      <c r="X57" s="142"/>
      <c r="Y57" s="142"/>
      <c r="Z57" s="142"/>
      <c r="AA57" s="142"/>
      <c r="AB57" s="142"/>
      <c r="AC57" s="142"/>
      <c r="AD57" s="117"/>
      <c r="AE57" s="117"/>
      <c r="AF57" s="117"/>
      <c r="AG57" s="158"/>
      <c r="AH57" s="191"/>
    </row>
    <row r="58" spans="1:34" ht="22.5" customHeight="1">
      <c r="A58" s="117"/>
      <c r="B58" s="117"/>
      <c r="C58" s="233"/>
      <c r="D58" s="233"/>
      <c r="E58" s="117"/>
      <c r="F58" s="117"/>
      <c r="G58" s="142"/>
      <c r="H58" s="142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38"/>
      <c r="V58" s="138"/>
      <c r="W58" s="138"/>
      <c r="X58" s="142"/>
      <c r="Y58" s="142"/>
      <c r="Z58" s="142"/>
      <c r="AA58" s="142"/>
      <c r="AB58" s="142"/>
      <c r="AC58" s="142"/>
      <c r="AD58" s="117"/>
      <c r="AE58" s="117"/>
      <c r="AF58" s="117"/>
      <c r="AG58" s="158"/>
      <c r="AH58" s="191"/>
    </row>
    <row r="59" spans="1:34" ht="22.5" customHeight="1">
      <c r="A59" s="117"/>
      <c r="B59" s="117"/>
      <c r="C59" s="233"/>
      <c r="D59" s="233"/>
      <c r="E59" s="117"/>
      <c r="F59" s="117"/>
      <c r="G59" s="142"/>
      <c r="H59" s="142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38"/>
      <c r="V59" s="138"/>
      <c r="W59" s="138"/>
      <c r="X59" s="142"/>
      <c r="Y59" s="142"/>
      <c r="Z59" s="142"/>
      <c r="AA59" s="142"/>
      <c r="AB59" s="142"/>
      <c r="AC59" s="142"/>
      <c r="AD59" s="117"/>
      <c r="AE59" s="117"/>
      <c r="AF59" s="117"/>
      <c r="AG59" s="158"/>
      <c r="AH59" s="191"/>
    </row>
    <row r="60" spans="1:34" ht="22.5" customHeight="1">
      <c r="A60" s="117"/>
      <c r="B60" s="117"/>
      <c r="C60" s="233"/>
      <c r="D60" s="233"/>
      <c r="E60" s="117"/>
      <c r="F60" s="117"/>
      <c r="G60" s="142"/>
      <c r="H60" s="142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38"/>
      <c r="V60" s="138"/>
      <c r="W60" s="138"/>
      <c r="X60" s="142"/>
      <c r="Y60" s="142"/>
      <c r="Z60" s="142"/>
      <c r="AA60" s="142"/>
      <c r="AB60" s="142"/>
      <c r="AC60" s="142"/>
      <c r="AD60" s="117"/>
      <c r="AE60" s="117"/>
      <c r="AF60" s="117"/>
      <c r="AG60" s="158"/>
      <c r="AH60" s="191"/>
    </row>
    <row r="61" spans="1:34" ht="22.5" customHeight="1">
      <c r="A61" s="117"/>
      <c r="B61" s="117"/>
      <c r="C61" s="233"/>
      <c r="D61" s="233"/>
      <c r="E61" s="117"/>
      <c r="F61" s="117"/>
      <c r="G61" s="142"/>
      <c r="H61" s="142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38"/>
      <c r="V61" s="138"/>
      <c r="W61" s="138"/>
      <c r="X61" s="142"/>
      <c r="Y61" s="142"/>
      <c r="Z61" s="142"/>
      <c r="AA61" s="142"/>
      <c r="AB61" s="142"/>
      <c r="AC61" s="142"/>
      <c r="AD61" s="117"/>
      <c r="AE61" s="117"/>
      <c r="AF61" s="117"/>
      <c r="AG61" s="158"/>
      <c r="AH61" s="191"/>
    </row>
    <row r="62" spans="1:34" ht="22.5" customHeight="1">
      <c r="A62" s="117"/>
      <c r="B62" s="117"/>
      <c r="C62" s="233"/>
      <c r="D62" s="233"/>
      <c r="E62" s="117"/>
      <c r="F62" s="117"/>
      <c r="G62" s="142"/>
      <c r="H62" s="142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38"/>
      <c r="V62" s="138"/>
      <c r="W62" s="138"/>
      <c r="X62" s="142"/>
      <c r="Y62" s="142"/>
      <c r="Z62" s="142"/>
      <c r="AA62" s="142"/>
      <c r="AB62" s="142"/>
      <c r="AC62" s="142"/>
      <c r="AD62" s="117"/>
      <c r="AE62" s="117"/>
      <c r="AF62" s="117"/>
      <c r="AG62" s="158"/>
      <c r="AH62" s="191"/>
    </row>
    <row r="63" spans="1:34" ht="22.5" customHeight="1">
      <c r="A63" s="117"/>
      <c r="B63" s="117"/>
      <c r="C63" s="233"/>
      <c r="D63" s="233"/>
      <c r="E63" s="117"/>
      <c r="F63" s="117"/>
      <c r="G63" s="142"/>
      <c r="H63" s="142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38"/>
      <c r="V63" s="138"/>
      <c r="W63" s="138"/>
      <c r="X63" s="142"/>
      <c r="Y63" s="142"/>
      <c r="Z63" s="142"/>
      <c r="AA63" s="142"/>
      <c r="AB63" s="142"/>
      <c r="AC63" s="142"/>
      <c r="AD63" s="117"/>
      <c r="AE63" s="117"/>
      <c r="AF63" s="117"/>
      <c r="AG63" s="158"/>
      <c r="AH63" s="191"/>
    </row>
    <row r="64" spans="1:34" ht="22.5" customHeight="1">
      <c r="A64" s="117"/>
      <c r="B64" s="117"/>
      <c r="C64" s="233"/>
      <c r="D64" s="233"/>
      <c r="E64" s="117"/>
      <c r="F64" s="117"/>
      <c r="G64" s="142"/>
      <c r="H64" s="142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38"/>
      <c r="V64" s="138"/>
      <c r="W64" s="138"/>
      <c r="X64" s="142"/>
      <c r="Y64" s="142"/>
      <c r="Z64" s="142"/>
      <c r="AA64" s="142"/>
      <c r="AB64" s="142"/>
      <c r="AC64" s="142"/>
      <c r="AD64" s="117"/>
      <c r="AE64" s="117"/>
      <c r="AF64" s="117"/>
      <c r="AG64" s="158"/>
      <c r="AH64" s="191"/>
    </row>
    <row r="65" spans="1:34" ht="22.5" customHeight="1">
      <c r="A65" s="117"/>
      <c r="B65" s="117"/>
      <c r="C65" s="233"/>
      <c r="D65" s="233"/>
      <c r="E65" s="117"/>
      <c r="F65" s="117"/>
      <c r="G65" s="142"/>
      <c r="H65" s="142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38"/>
      <c r="V65" s="138"/>
      <c r="W65" s="138"/>
      <c r="X65" s="142"/>
      <c r="Y65" s="142"/>
      <c r="Z65" s="142"/>
      <c r="AA65" s="142"/>
      <c r="AB65" s="142"/>
      <c r="AC65" s="142"/>
      <c r="AD65" s="117"/>
      <c r="AE65" s="117"/>
      <c r="AF65" s="117"/>
      <c r="AG65" s="158"/>
      <c r="AH65" s="191"/>
    </row>
    <row r="66" spans="1:34" ht="22.5" customHeight="1">
      <c r="A66" s="117"/>
      <c r="B66" s="117"/>
      <c r="C66" s="233"/>
      <c r="D66" s="233"/>
      <c r="E66" s="117"/>
      <c r="F66" s="117"/>
      <c r="G66" s="142"/>
      <c r="H66" s="142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38"/>
      <c r="V66" s="138"/>
      <c r="W66" s="138"/>
      <c r="X66" s="142"/>
      <c r="Y66" s="142"/>
      <c r="Z66" s="142"/>
      <c r="AA66" s="142"/>
      <c r="AB66" s="142"/>
      <c r="AC66" s="142"/>
      <c r="AD66" s="117"/>
      <c r="AE66" s="117"/>
      <c r="AF66" s="117"/>
      <c r="AG66" s="158"/>
      <c r="AH66" s="191"/>
    </row>
    <row r="67" spans="1:34" ht="22.5" customHeight="1">
      <c r="A67" s="117"/>
      <c r="B67" s="117"/>
      <c r="C67" s="233"/>
      <c r="D67" s="233"/>
      <c r="E67" s="117"/>
      <c r="F67" s="117"/>
      <c r="G67" s="142"/>
      <c r="H67" s="142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38"/>
      <c r="V67" s="138"/>
      <c r="W67" s="138"/>
      <c r="X67" s="142"/>
      <c r="Y67" s="142"/>
      <c r="Z67" s="142"/>
      <c r="AA67" s="142"/>
      <c r="AB67" s="142"/>
      <c r="AC67" s="142"/>
      <c r="AD67" s="117"/>
      <c r="AE67" s="117"/>
      <c r="AF67" s="117"/>
      <c r="AG67" s="158"/>
      <c r="AH67" s="191"/>
    </row>
    <row r="68" spans="1:34" ht="22.5" customHeight="1">
      <c r="A68" s="117"/>
      <c r="B68" s="117"/>
      <c r="C68" s="233"/>
      <c r="D68" s="233"/>
      <c r="E68" s="117"/>
      <c r="F68" s="117"/>
      <c r="G68" s="142"/>
      <c r="H68" s="142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38"/>
      <c r="V68" s="138"/>
      <c r="W68" s="138"/>
      <c r="X68" s="142"/>
      <c r="Y68" s="142"/>
      <c r="Z68" s="142"/>
      <c r="AA68" s="142"/>
      <c r="AB68" s="142"/>
      <c r="AC68" s="142"/>
      <c r="AD68" s="117"/>
      <c r="AE68" s="117"/>
      <c r="AF68" s="117"/>
      <c r="AG68" s="158"/>
      <c r="AH68" s="191"/>
    </row>
    <row r="69" spans="1:34" ht="22.5" customHeight="1">
      <c r="A69" s="117"/>
      <c r="B69" s="117"/>
      <c r="C69" s="233"/>
      <c r="D69" s="233"/>
      <c r="E69" s="117"/>
      <c r="F69" s="117"/>
      <c r="G69" s="142"/>
      <c r="H69" s="142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38"/>
      <c r="V69" s="138"/>
      <c r="W69" s="138"/>
      <c r="X69" s="142"/>
      <c r="Y69" s="142"/>
      <c r="Z69" s="142"/>
      <c r="AA69" s="142"/>
      <c r="AB69" s="142"/>
      <c r="AC69" s="142"/>
      <c r="AD69" s="117"/>
      <c r="AE69" s="117"/>
      <c r="AF69" s="117"/>
      <c r="AG69" s="158"/>
      <c r="AH69" s="191"/>
    </row>
    <row r="70" spans="1:34" ht="22.5" customHeight="1">
      <c r="A70" s="117"/>
      <c r="B70" s="117"/>
      <c r="C70" s="233"/>
      <c r="D70" s="233"/>
      <c r="E70" s="117"/>
      <c r="F70" s="117"/>
      <c r="G70" s="142"/>
      <c r="H70" s="142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38"/>
      <c r="V70" s="138"/>
      <c r="W70" s="138"/>
      <c r="X70" s="142"/>
      <c r="Y70" s="142"/>
      <c r="Z70" s="142"/>
      <c r="AA70" s="142"/>
      <c r="AB70" s="142"/>
      <c r="AC70" s="142"/>
      <c r="AD70" s="117"/>
      <c r="AE70" s="117"/>
      <c r="AF70" s="117"/>
      <c r="AG70" s="158"/>
      <c r="AH70" s="191"/>
    </row>
    <row r="71" spans="1:34" ht="22.5" customHeight="1">
      <c r="A71" s="117"/>
      <c r="B71" s="117"/>
      <c r="C71" s="233"/>
      <c r="D71" s="233"/>
      <c r="E71" s="117"/>
      <c r="F71" s="117"/>
      <c r="G71" s="142"/>
      <c r="H71" s="142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38"/>
      <c r="V71" s="138"/>
      <c r="W71" s="138"/>
      <c r="X71" s="142"/>
      <c r="Y71" s="142"/>
      <c r="Z71" s="142"/>
      <c r="AA71" s="142"/>
      <c r="AB71" s="142"/>
      <c r="AC71" s="142"/>
      <c r="AD71" s="117"/>
      <c r="AE71" s="117"/>
      <c r="AF71" s="117"/>
      <c r="AG71" s="158"/>
      <c r="AH71" s="191"/>
    </row>
    <row r="72" spans="1:34" ht="22.5" customHeight="1">
      <c r="A72" s="117"/>
      <c r="B72" s="117"/>
      <c r="C72" s="233"/>
      <c r="D72" s="233"/>
      <c r="E72" s="117"/>
      <c r="F72" s="117"/>
      <c r="G72" s="142"/>
      <c r="H72" s="142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38"/>
      <c r="V72" s="138"/>
      <c r="W72" s="138"/>
      <c r="X72" s="142"/>
      <c r="Y72" s="142"/>
      <c r="Z72" s="142"/>
      <c r="AA72" s="142"/>
      <c r="AB72" s="142"/>
      <c r="AC72" s="142"/>
      <c r="AD72" s="117"/>
      <c r="AE72" s="117"/>
      <c r="AF72" s="117"/>
      <c r="AG72" s="158"/>
      <c r="AH72" s="191"/>
    </row>
    <row r="73" spans="1:34" ht="22.5" customHeight="1">
      <c r="A73" s="117"/>
      <c r="B73" s="117"/>
      <c r="C73" s="233"/>
      <c r="D73" s="233"/>
      <c r="E73" s="117"/>
      <c r="F73" s="117"/>
      <c r="G73" s="142"/>
      <c r="H73" s="142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38"/>
      <c r="V73" s="138"/>
      <c r="W73" s="138"/>
      <c r="X73" s="142"/>
      <c r="Y73" s="142"/>
      <c r="Z73" s="142"/>
      <c r="AA73" s="142"/>
      <c r="AB73" s="142"/>
      <c r="AC73" s="142"/>
      <c r="AD73" s="117"/>
      <c r="AE73" s="117"/>
      <c r="AF73" s="117"/>
      <c r="AG73" s="158"/>
      <c r="AH73" s="191"/>
    </row>
    <row r="74" spans="1:34" ht="22.5" customHeight="1">
      <c r="A74" s="117"/>
      <c r="B74" s="117"/>
      <c r="C74" s="233"/>
      <c r="D74" s="233"/>
      <c r="E74" s="117"/>
      <c r="F74" s="117"/>
      <c r="G74" s="142"/>
      <c r="H74" s="142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38"/>
      <c r="V74" s="138"/>
      <c r="W74" s="138"/>
      <c r="X74" s="142"/>
      <c r="Y74" s="142"/>
      <c r="Z74" s="142"/>
      <c r="AA74" s="142"/>
      <c r="AB74" s="142"/>
      <c r="AC74" s="142"/>
      <c r="AD74" s="117"/>
      <c r="AE74" s="117"/>
      <c r="AF74" s="117"/>
      <c r="AG74" s="158"/>
      <c r="AH74" s="191"/>
    </row>
    <row r="75" spans="1:34" ht="22.5" customHeight="1">
      <c r="A75" s="117"/>
      <c r="B75" s="117"/>
      <c r="C75" s="233"/>
      <c r="D75" s="233"/>
      <c r="E75" s="117"/>
      <c r="F75" s="117"/>
      <c r="G75" s="142"/>
      <c r="H75" s="142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38"/>
      <c r="V75" s="138"/>
      <c r="W75" s="138"/>
      <c r="X75" s="142"/>
      <c r="Y75" s="142"/>
      <c r="Z75" s="142"/>
      <c r="AA75" s="142"/>
      <c r="AB75" s="142"/>
      <c r="AC75" s="142"/>
      <c r="AD75" s="117"/>
      <c r="AE75" s="117"/>
      <c r="AF75" s="117"/>
      <c r="AG75" s="158"/>
      <c r="AH75" s="191"/>
    </row>
    <row r="76" spans="1:34" ht="22.5" customHeight="1">
      <c r="A76" s="117"/>
      <c r="B76" s="117"/>
      <c r="C76" s="233"/>
      <c r="D76" s="233"/>
      <c r="E76" s="117"/>
      <c r="F76" s="117"/>
      <c r="G76" s="142"/>
      <c r="H76" s="142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38"/>
      <c r="V76" s="138"/>
      <c r="W76" s="138"/>
      <c r="X76" s="142"/>
      <c r="Y76" s="142"/>
      <c r="Z76" s="142"/>
      <c r="AA76" s="142"/>
      <c r="AB76" s="142"/>
      <c r="AC76" s="142"/>
      <c r="AD76" s="117"/>
      <c r="AE76" s="117"/>
      <c r="AF76" s="117"/>
      <c r="AG76" s="158"/>
      <c r="AH76" s="191"/>
    </row>
    <row r="77" spans="1:34" ht="22.5" customHeight="1">
      <c r="A77" s="117"/>
      <c r="B77" s="117"/>
      <c r="C77" s="233"/>
      <c r="D77" s="233"/>
      <c r="E77" s="117"/>
      <c r="F77" s="117"/>
      <c r="G77" s="142"/>
      <c r="H77" s="142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38"/>
      <c r="V77" s="138"/>
      <c r="W77" s="138"/>
      <c r="X77" s="142"/>
      <c r="Y77" s="142"/>
      <c r="Z77" s="142"/>
      <c r="AA77" s="142"/>
      <c r="AB77" s="142"/>
      <c r="AC77" s="142"/>
      <c r="AD77" s="117"/>
      <c r="AE77" s="117"/>
      <c r="AF77" s="117"/>
      <c r="AG77" s="158"/>
      <c r="AH77" s="191"/>
    </row>
    <row r="78" spans="1:34" ht="22.5" customHeight="1">
      <c r="A78" s="117"/>
      <c r="B78" s="117"/>
      <c r="C78" s="233"/>
      <c r="D78" s="233"/>
      <c r="E78" s="117"/>
      <c r="F78" s="117"/>
      <c r="G78" s="142"/>
      <c r="H78" s="142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38"/>
      <c r="V78" s="138"/>
      <c r="W78" s="138"/>
      <c r="X78" s="142"/>
      <c r="Y78" s="142"/>
      <c r="Z78" s="142"/>
      <c r="AA78" s="142"/>
      <c r="AB78" s="142"/>
      <c r="AC78" s="142"/>
      <c r="AD78" s="117"/>
      <c r="AE78" s="117"/>
      <c r="AF78" s="117"/>
      <c r="AG78" s="158"/>
      <c r="AH78" s="191"/>
    </row>
    <row r="79" spans="1:34" ht="22.5" customHeight="1">
      <c r="A79" s="117"/>
      <c r="B79" s="117"/>
      <c r="C79" s="233"/>
      <c r="D79" s="233"/>
      <c r="E79" s="117"/>
      <c r="F79" s="117"/>
      <c r="G79" s="142"/>
      <c r="H79" s="142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38"/>
      <c r="V79" s="138"/>
      <c r="W79" s="138"/>
      <c r="X79" s="142"/>
      <c r="Y79" s="142"/>
      <c r="Z79" s="142"/>
      <c r="AA79" s="142"/>
      <c r="AB79" s="142"/>
      <c r="AC79" s="142"/>
      <c r="AD79" s="117"/>
      <c r="AE79" s="117"/>
      <c r="AF79" s="117"/>
      <c r="AG79" s="158"/>
      <c r="AH79" s="191"/>
    </row>
  </sheetData>
  <mergeCells count="19">
    <mergeCell ref="A12:A14"/>
    <mergeCell ref="B12:AG12"/>
    <mergeCell ref="A2:AG2"/>
    <mergeCell ref="A4:A8"/>
    <mergeCell ref="B4:AG4"/>
    <mergeCell ref="A9:A11"/>
    <mergeCell ref="B9:AG9"/>
    <mergeCell ref="A32:B32"/>
    <mergeCell ref="A15:A17"/>
    <mergeCell ref="B15:AG15"/>
    <mergeCell ref="A18:A20"/>
    <mergeCell ref="B18:AG18"/>
    <mergeCell ref="A21:A23"/>
    <mergeCell ref="B21:AG21"/>
    <mergeCell ref="A24:A26"/>
    <mergeCell ref="B24:AG24"/>
    <mergeCell ref="A27:A29"/>
    <mergeCell ref="B27:AG27"/>
    <mergeCell ref="A30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Пискарева Елена Викторовна</cp:lastModifiedBy>
  <dcterms:created xsi:type="dcterms:W3CDTF">2013-11-13T16:10:49Z</dcterms:created>
  <dcterms:modified xsi:type="dcterms:W3CDTF">2024-04-23T11:18:28Z</dcterms:modified>
</cp:coreProperties>
</file>